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min\Budget\Forms\"/>
    </mc:Choice>
  </mc:AlternateContent>
  <xr:revisionPtr revIDLastSave="0" documentId="13_ncr:1_{162F26F2-03F6-4F30-9B48-0BE2AA419C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012" sheetId="1" r:id="rId1"/>
    <sheet name="DSO Section" sheetId="10" r:id="rId2"/>
    <sheet name="Sheet1" sheetId="11" state="hidden" r:id="rId3"/>
    <sheet name="Sheet4" sheetId="5" state="hidden" r:id="rId4"/>
    <sheet name="Sheet5" sheetId="6" state="hidden" r:id="rId5"/>
  </sheets>
  <externalReferences>
    <externalReference r:id="rId6"/>
  </externalReferences>
  <definedNames>
    <definedName name="_xlnm.Print_Area" localSheetId="0">'1012'!$A$1:$N$41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A3" i="10"/>
  <c r="D13" i="10"/>
  <c r="E10" i="10"/>
  <c r="D11" i="10"/>
  <c r="L10" i="10"/>
  <c r="J10" i="10"/>
  <c r="H10" i="10"/>
  <c r="F10" i="10"/>
  <c r="D10" i="10"/>
  <c r="I8" i="10"/>
  <c r="A6" i="10"/>
  <c r="B8" i="10"/>
  <c r="F8" i="10"/>
  <c r="L19" i="1" l="1"/>
  <c r="N6" i="1" l="1"/>
  <c r="M10" i="10" l="1"/>
  <c r="P10" i="10"/>
  <c r="O6" i="10"/>
  <c r="L36" i="1"/>
  <c r="O10" i="10" s="1"/>
  <c r="J21" i="1"/>
  <c r="H21" i="1"/>
  <c r="L9" i="1" l="1"/>
  <c r="L10" i="1"/>
  <c r="L11" i="1"/>
  <c r="L12" i="1"/>
  <c r="L13" i="1"/>
  <c r="L14" i="1"/>
  <c r="L15" i="1"/>
  <c r="L16" i="1"/>
  <c r="L17" i="1"/>
  <c r="L18" i="1"/>
  <c r="L20" i="1"/>
  <c r="L21" i="1" l="1"/>
  <c r="L38" i="1" s="1"/>
  <c r="N10" i="10" l="1"/>
  <c r="O7" i="10"/>
  <c r="O8" i="10" s="1"/>
</calcChain>
</file>

<file path=xl/sharedStrings.xml><?xml version="1.0" encoding="utf-8"?>
<sst xmlns="http://schemas.openxmlformats.org/spreadsheetml/2006/main" count="61" uniqueCount="55">
  <si>
    <t>Last Name</t>
  </si>
  <si>
    <t>First Name</t>
  </si>
  <si>
    <t>MI</t>
  </si>
  <si>
    <t>2.  MAILING ADDRESS (With ZIP Code)</t>
  </si>
  <si>
    <t xml:space="preserve">3.  DATES OF TRAVEL
                          a.  FROM                                                                b. TO      </t>
  </si>
  <si>
    <r>
      <t>4.  TRAVEL AUTHORIZATION NO.</t>
    </r>
    <r>
      <rPr>
        <b/>
        <vertAlign val="superscript"/>
        <sz val="12"/>
        <rFont val="Times New Roman"/>
        <family val="1"/>
      </rPr>
      <t>1</t>
    </r>
    <r>
      <rPr>
        <b/>
        <sz val="12"/>
        <rFont val="Times New Roman"/>
        <family val="1"/>
      </rPr>
      <t xml:space="preserve">
</t>
    </r>
  </si>
  <si>
    <t xml:space="preserve">5. SCHEDULE OF EXPENSES AND AMOUNTS CLAIMED </t>
  </si>
  <si>
    <r>
      <t>AIRFARE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                                           </t>
    </r>
    <r>
      <rPr>
        <sz val="12"/>
        <rFont val="Times New Roman"/>
        <family val="1"/>
      </rPr>
      <t>(Leave this cell blank if airfare was paid for by DSO)</t>
    </r>
  </si>
  <si>
    <r>
      <t>TOTAL MILEAGE</t>
    </r>
    <r>
      <rPr>
        <b/>
        <vertAlign val="superscript"/>
        <sz val="12"/>
        <rFont val="Times New Roman"/>
        <family val="1"/>
      </rPr>
      <t xml:space="preserve">4 </t>
    </r>
    <r>
      <rPr>
        <b/>
        <sz val="12"/>
        <rFont val="Times New Roman"/>
        <family val="1"/>
      </rPr>
      <t xml:space="preserve">                                                                   (Privately  Owned Vehicle)                                                                           Reimbursed at:</t>
    </r>
  </si>
  <si>
    <t>DATE</t>
  </si>
  <si>
    <t>DESCRIPTION OF EXPENSE</t>
  </si>
  <si>
    <r>
      <t xml:space="preserve">
</t>
    </r>
    <r>
      <rPr>
        <b/>
        <sz val="12"/>
        <rFont val="Times New Roman"/>
        <family val="1"/>
      </rPr>
      <t xml:space="preserve">Meals </t>
    </r>
    <r>
      <rPr>
        <sz val="12"/>
        <rFont val="Times New Roman"/>
        <family val="1"/>
      </rPr>
      <t xml:space="preserve">                                              Daily Cost Up To Per Diem Rate
</t>
    </r>
  </si>
  <si>
    <r>
      <rPr>
        <b/>
        <sz val="12"/>
        <rFont val="Times New Roman"/>
        <family val="1"/>
      </rPr>
      <t>LODGING</t>
    </r>
    <r>
      <rPr>
        <sz val="12"/>
        <rFont val="Times New Roman"/>
        <family val="1"/>
      </rPr>
      <t xml:space="preserve">
Daily Lodging Cost, Excluding Taxes (Claim Hotel Taxes Under Other Expenses) 
</t>
    </r>
  </si>
  <si>
    <r>
      <rPr>
        <b/>
        <sz val="12"/>
        <rFont val="Times New Roman"/>
        <family val="1"/>
      </rPr>
      <t xml:space="preserve">TOTAL EXPENSE </t>
    </r>
    <r>
      <rPr>
        <sz val="12"/>
        <rFont val="Times New Roman"/>
        <family val="1"/>
      </rPr>
      <t xml:space="preserve">
</t>
    </r>
  </si>
  <si>
    <t xml:space="preserve">                                                                                                                                     TOTAL   </t>
  </si>
  <si>
    <r>
      <t>OTHER EXPENSES                                                                                                                                                                                                                                                                                                                                                      (e.g., hotel taxes, bus fare, rideshare, taxi, train, subway, and baggage fees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</rPr>
      <t>)</t>
    </r>
  </si>
  <si>
    <t xml:space="preserve">Total Other Expenses
</t>
  </si>
  <si>
    <t xml:space="preserve">TOTAL   </t>
  </si>
  <si>
    <t>TOTAL REIMBURSEMENT TO TRAVELER</t>
  </si>
  <si>
    <r>
      <rPr>
        <b/>
        <sz val="12"/>
        <rFont val="Times New Roman"/>
        <family val="1"/>
      </rPr>
      <t>6.</t>
    </r>
    <r>
      <rPr>
        <sz val="12"/>
        <rFont val="Times New Roman"/>
        <family val="1"/>
      </rPr>
      <t xml:space="preserve"> I certify the purpose of this trip was for official business; this claim for reimbursement of travel expenses is true and correct to the best of my knowledge and belief; and I have not received any other payment or credit for the travel expenses claimed on this voucher. NOTE: Falsification of an item on an expense account causes a forfeiture of claim (28 U.S.C. 2514) and may result in a fine of not more than $10,000 or imprisonment for not more than 5 years or both (18 U.S.C. 287; i.d. 1001).</t>
    </r>
  </si>
  <si>
    <t>TRAVELER SIGN HERE (Typed Signature Accepted)</t>
  </si>
  <si>
    <r>
      <rPr>
        <b/>
        <sz val="12"/>
        <rFont val="Times New Roman"/>
        <family val="1"/>
      </rPr>
      <t xml:space="preserve">Submit the this 1012 form in </t>
    </r>
    <r>
      <rPr>
        <b/>
        <u/>
        <sz val="12"/>
        <color rgb="FFFF0000"/>
        <rFont val="Times New Roman"/>
        <family val="1"/>
      </rPr>
      <t>EXCEL FORMAT</t>
    </r>
    <r>
      <rPr>
        <b/>
        <sz val="12"/>
        <rFont val="Times New Roman"/>
        <family val="1"/>
      </rPr>
      <t xml:space="preserve"> and supporting documents below via email to </t>
    </r>
    <r>
      <rPr>
        <b/>
        <sz val="12"/>
        <color theme="10"/>
        <rFont val="Times New Roman"/>
        <family val="1"/>
      </rPr>
      <t xml:space="preserve">DSO_Travel@ao.uscourts.gov    
</t>
    </r>
    <r>
      <rPr>
        <sz val="12"/>
        <rFont val="Times New Roman"/>
        <family val="1"/>
      </rPr>
      <t>1.  Travel authorization memo
2.  Airfare receipts, even if paid for by DSO
3.  Baggage fee receipts
4.  Attach a screenshot of map showing mileage between home and transit station.</t>
    </r>
  </si>
  <si>
    <t>THIS SECTION TO BE COMPLETED BY DSO</t>
  </si>
  <si>
    <t>7. a. GPV TITLE</t>
  </si>
  <si>
    <t>8. a. DIFFERENCES IF ANY (Explain &amp; show amount)</t>
  </si>
  <si>
    <t>SUB 02</t>
  </si>
  <si>
    <t>SUB 03</t>
  </si>
  <si>
    <t>SUB 04</t>
  </si>
  <si>
    <t>7. b. GPV DESCRIPTION/PURPOSE</t>
  </si>
  <si>
    <t>SUB 05</t>
  </si>
  <si>
    <t>TOTAL DIFFERENCE</t>
  </si>
  <si>
    <t xml:space="preserve">DESTINATION: </t>
  </si>
  <si>
    <t>PROGRAM DATES:</t>
  </si>
  <si>
    <t>b.   TOTAL VERIFIED CORRECT FOR CHARGE TO APPROPRIATION</t>
  </si>
  <si>
    <t>City</t>
  </si>
  <si>
    <t>State</t>
  </si>
  <si>
    <t>c.  NET TO TRAVELER</t>
  </si>
  <si>
    <t>9. ACCOUNTING CLASSIFICATION:</t>
  </si>
  <si>
    <t>FY</t>
  </si>
  <si>
    <t>FUND</t>
  </si>
  <si>
    <t>BUD ORG</t>
  </si>
  <si>
    <t>COST ORG</t>
  </si>
  <si>
    <t xml:space="preserve">UD5 CODE               </t>
  </si>
  <si>
    <t xml:space="preserve">BOC              </t>
  </si>
  <si>
    <t xml:space="preserve">10. CONFERENCE ID NUMBER (CIN): </t>
  </si>
  <si>
    <t>11. VENDOR NUMBER</t>
  </si>
  <si>
    <t>12. ADDRESS CODE</t>
  </si>
  <si>
    <t>Enter YES here if Taxable</t>
  </si>
  <si>
    <t xml:space="preserve">13. I have reviewed this travel voucher and the expenses claimed appear reasonable and in compliance with the judiciary supporting personnel travel policies. </t>
  </si>
  <si>
    <t xml:space="preserve">VOUCHER REVIEWER NAME: </t>
  </si>
  <si>
    <t xml:space="preserve">DATE
              </t>
  </si>
  <si>
    <t>Attachment</t>
  </si>
  <si>
    <t>NO</t>
  </si>
  <si>
    <t>YES</t>
  </si>
  <si>
    <t>DSO 1012 (Rev. 01/25) NON-EMPLOYEE TRAVEL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</si>
</sst>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4"/>
      <name val="Times New Roman"/>
      <family val="1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color rgb="FF000000"/>
      <name val="Arial"/>
      <family val="2"/>
    </font>
    <font>
      <b/>
      <vertAlign val="superscript"/>
      <sz val="12"/>
      <name val="Times New Roman"/>
      <family val="1"/>
    </font>
    <font>
      <b/>
      <sz val="12"/>
      <color theme="10"/>
      <name val="Times New Roman"/>
      <family val="1"/>
    </font>
    <font>
      <b/>
      <u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/>
    <xf numFmtId="0" fontId="14" fillId="0" borderId="0"/>
  </cellStyleXfs>
  <cellXfs count="237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5" borderId="11" xfId="0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right" vertical="center" wrapText="1"/>
    </xf>
    <xf numFmtId="164" fontId="7" fillId="5" borderId="9" xfId="0" applyNumberFormat="1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164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12" xfId="0" applyFont="1" applyFill="1" applyBorder="1" applyAlignment="1">
      <alignment horizontal="center"/>
    </xf>
    <xf numFmtId="49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8" fontId="4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11" xfId="0" applyNumberFormat="1" applyFont="1" applyFill="1" applyBorder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 wrapText="1"/>
    </xf>
    <xf numFmtId="0" fontId="13" fillId="5" borderId="0" xfId="0" applyFont="1" applyFill="1" applyAlignment="1">
      <alignment horizontal="right" vertical="center" wrapText="1"/>
    </xf>
    <xf numFmtId="164" fontId="8" fillId="5" borderId="0" xfId="0" applyNumberFormat="1" applyFont="1" applyFill="1" applyAlignment="1">
      <alignment horizontal="center" vertical="center"/>
    </xf>
    <xf numFmtId="164" fontId="4" fillId="0" borderId="61" xfId="1" applyNumberFormat="1" applyFont="1" applyFill="1" applyBorder="1" applyAlignment="1" applyProtection="1">
      <alignment horizontal="center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164" fontId="13" fillId="0" borderId="52" xfId="0" applyNumberFormat="1" applyFont="1" applyBorder="1" applyAlignment="1" applyProtection="1">
      <alignment horizontal="center" vertical="center" wrapText="1"/>
      <protection locked="0"/>
    </xf>
    <xf numFmtId="164" fontId="13" fillId="0" borderId="53" xfId="0" applyNumberFormat="1" applyFont="1" applyBorder="1" applyAlignment="1" applyProtection="1">
      <alignment horizontal="center" vertical="center" wrapText="1"/>
      <protection locked="0"/>
    </xf>
    <xf numFmtId="164" fontId="13" fillId="0" borderId="54" xfId="0" applyNumberFormat="1" applyFont="1" applyBorder="1" applyAlignment="1" applyProtection="1">
      <alignment horizontal="center" vertical="center" wrapText="1"/>
      <protection locked="0"/>
    </xf>
    <xf numFmtId="164" fontId="13" fillId="0" borderId="34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>
      <alignment horizontal="center" vertical="center" wrapText="1"/>
    </xf>
    <xf numFmtId="2" fontId="4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4" xfId="1" applyNumberFormat="1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4" fontId="3" fillId="2" borderId="57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left" wrapText="1"/>
      <protection locked="0"/>
    </xf>
    <xf numFmtId="164" fontId="3" fillId="2" borderId="32" xfId="0" applyNumberFormat="1" applyFont="1" applyFill="1" applyBorder="1" applyAlignment="1" applyProtection="1">
      <alignment horizontal="center" shrinkToFit="1"/>
      <protection locked="0"/>
    </xf>
    <xf numFmtId="164" fontId="3" fillId="2" borderId="40" xfId="0" applyNumberFormat="1" applyFont="1" applyFill="1" applyBorder="1" applyAlignment="1" applyProtection="1">
      <alignment horizontal="center" shrinkToFit="1"/>
      <protection locked="0"/>
    </xf>
    <xf numFmtId="0" fontId="3" fillId="2" borderId="32" xfId="0" applyFont="1" applyFill="1" applyBorder="1" applyAlignment="1" applyProtection="1">
      <alignment horizontal="left" vertical="center" wrapText="1"/>
      <protection locked="0"/>
    </xf>
    <xf numFmtId="164" fontId="3" fillId="2" borderId="32" xfId="1" applyNumberFormat="1" applyFont="1" applyFill="1" applyBorder="1" applyAlignment="1" applyProtection="1">
      <alignment horizontal="center" wrapText="1"/>
      <protection locked="0"/>
    </xf>
    <xf numFmtId="164" fontId="3" fillId="2" borderId="32" xfId="0" applyNumberFormat="1" applyFont="1" applyFill="1" applyBorder="1" applyAlignment="1" applyProtection="1">
      <alignment horizontal="center" wrapText="1"/>
      <protection locked="0"/>
    </xf>
    <xf numFmtId="164" fontId="3" fillId="0" borderId="32" xfId="0" applyNumberFormat="1" applyFont="1" applyBorder="1" applyAlignment="1">
      <alignment horizontal="center" shrinkToFit="1"/>
    </xf>
    <xf numFmtId="164" fontId="3" fillId="0" borderId="40" xfId="0" applyNumberFormat="1" applyFont="1" applyBorder="1" applyAlignment="1">
      <alignment horizontal="center" shrinkToFit="1"/>
    </xf>
    <xf numFmtId="14" fontId="8" fillId="6" borderId="2" xfId="0" applyNumberFormat="1" applyFont="1" applyFill="1" applyBorder="1" applyAlignment="1">
      <alignment horizontal="center" vertical="center" wrapText="1"/>
    </xf>
    <xf numFmtId="14" fontId="8" fillId="6" borderId="3" xfId="0" applyNumberFormat="1" applyFont="1" applyFill="1" applyBorder="1" applyAlignment="1">
      <alignment horizontal="center" vertical="center" wrapText="1"/>
    </xf>
    <xf numFmtId="14" fontId="8" fillId="6" borderId="4" xfId="0" applyNumberFormat="1" applyFont="1" applyFill="1" applyBorder="1" applyAlignment="1">
      <alignment horizontal="center" vertical="center" wrapText="1"/>
    </xf>
    <xf numFmtId="164" fontId="8" fillId="6" borderId="2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14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>
      <alignment horizontal="right" vertical="center" wrapText="1"/>
    </xf>
    <xf numFmtId="164" fontId="8" fillId="0" borderId="32" xfId="0" applyNumberFormat="1" applyFont="1" applyBorder="1" applyAlignment="1">
      <alignment horizontal="center" vertical="center"/>
    </xf>
    <xf numFmtId="164" fontId="8" fillId="0" borderId="40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0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39" xfId="0" applyNumberFormat="1" applyFont="1" applyBorder="1" applyAlignment="1">
      <alignment horizontal="center" vertical="center" wrapText="1"/>
    </xf>
    <xf numFmtId="14" fontId="3" fillId="0" borderId="3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4" fillId="2" borderId="62" xfId="0" applyFont="1" applyFill="1" applyBorder="1" applyAlignment="1" applyProtection="1">
      <alignment horizontal="left" wrapText="1"/>
      <protection locked="0"/>
    </xf>
    <xf numFmtId="0" fontId="4" fillId="2" borderId="63" xfId="0" applyFont="1" applyFill="1" applyBorder="1" applyAlignment="1" applyProtection="1">
      <alignment horizontal="left" wrapText="1"/>
      <protection locked="0"/>
    </xf>
    <xf numFmtId="0" fontId="4" fillId="2" borderId="64" xfId="0" applyFont="1" applyFill="1" applyBorder="1" applyAlignment="1" applyProtection="1">
      <alignment horizontal="left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4" fontId="3" fillId="2" borderId="35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164" fontId="3" fillId="2" borderId="24" xfId="1" applyNumberFormat="1" applyFont="1" applyFill="1" applyBorder="1" applyAlignment="1" applyProtection="1">
      <alignment horizontal="center" wrapText="1"/>
      <protection locked="0"/>
    </xf>
    <xf numFmtId="164" fontId="3" fillId="2" borderId="24" xfId="0" applyNumberFormat="1" applyFont="1" applyFill="1" applyBorder="1" applyAlignment="1" applyProtection="1">
      <alignment horizontal="center" wrapText="1"/>
      <protection locked="0"/>
    </xf>
    <xf numFmtId="164" fontId="3" fillId="0" borderId="24" xfId="0" applyNumberFormat="1" applyFont="1" applyBorder="1" applyAlignment="1">
      <alignment horizontal="center" shrinkToFit="1"/>
    </xf>
    <xf numFmtId="164" fontId="3" fillId="0" borderId="41" xfId="0" applyNumberFormat="1" applyFont="1" applyBorder="1" applyAlignment="1">
      <alignment horizontal="center" shrinkToFit="1"/>
    </xf>
    <xf numFmtId="0" fontId="4" fillId="0" borderId="8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49" fontId="3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1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6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16" fillId="0" borderId="13" xfId="2" applyFont="1" applyFill="1" applyBorder="1" applyAlignment="1">
      <alignment horizontal="left" vertical="center" wrapText="1"/>
    </xf>
    <xf numFmtId="0" fontId="16" fillId="0" borderId="14" xfId="2" applyFont="1" applyFill="1" applyBorder="1" applyAlignment="1">
      <alignment horizontal="left" vertical="center" wrapText="1"/>
    </xf>
    <xf numFmtId="0" fontId="16" fillId="0" borderId="15" xfId="2" applyFont="1" applyFill="1" applyBorder="1" applyAlignment="1">
      <alignment horizontal="left" vertical="center" wrapText="1"/>
    </xf>
    <xf numFmtId="164" fontId="3" fillId="2" borderId="20" xfId="1" applyNumberFormat="1" applyFont="1" applyFill="1" applyBorder="1" applyAlignment="1" applyProtection="1">
      <alignment horizont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4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6" fillId="4" borderId="44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45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left" vertical="center" wrapText="1"/>
    </xf>
    <xf numFmtId="0" fontId="6" fillId="4" borderId="46" xfId="0" applyFont="1" applyFill="1" applyBorder="1" applyAlignment="1" applyProtection="1">
      <alignment horizontal="left" vertical="center" wrapText="1"/>
      <protection locked="0"/>
    </xf>
    <xf numFmtId="0" fontId="6" fillId="4" borderId="27" xfId="0" applyFont="1" applyFill="1" applyBorder="1" applyAlignment="1" applyProtection="1">
      <alignment horizontal="left" vertical="center" wrapText="1"/>
      <protection locked="0"/>
    </xf>
    <xf numFmtId="0" fontId="6" fillId="4" borderId="28" xfId="0" applyFont="1" applyFill="1" applyBorder="1" applyAlignment="1" applyProtection="1">
      <alignment horizontal="left" vertical="center" wrapText="1"/>
      <protection locked="0"/>
    </xf>
    <xf numFmtId="164" fontId="4" fillId="4" borderId="57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164" fontId="4" fillId="4" borderId="55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56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5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7" fillId="4" borderId="23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164" fontId="4" fillId="0" borderId="50" xfId="0" applyNumberFormat="1" applyFont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top"/>
      <protection locked="0"/>
    </xf>
    <xf numFmtId="0" fontId="0" fillId="4" borderId="3" xfId="0" applyFill="1" applyBorder="1" applyAlignment="1" applyProtection="1">
      <alignment horizontal="center" vertical="top"/>
      <protection locked="0"/>
    </xf>
    <xf numFmtId="0" fontId="0" fillId="4" borderId="4" xfId="0" applyFill="1" applyBorder="1" applyAlignment="1" applyProtection="1">
      <alignment horizontal="center" vertical="top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1" fillId="4" borderId="38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5">
    <cellStyle name="Currency" xfId="1" builtinId="4"/>
    <cellStyle name="Hyperlink" xfId="2" builtinId="8"/>
    <cellStyle name="Normal" xfId="0" builtinId="0"/>
    <cellStyle name="Normal 2" xfId="3" xr:uid="{B3A1BF41-854A-4F7E-A659-75080038157C}"/>
    <cellStyle name="Normal 3" xfId="4" xr:uid="{415F9C0A-A500-42A6-9FA2-0931D60CFB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287991</xdr:colOff>
      <xdr:row>38</xdr:row>
      <xdr:rowOff>346822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6726" y="14730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dmin\Financial%20Five%20Team\Final%20External%20Travel%20Vouchers%20for%20Input%20Folder\Lookup%20Sheet.xlsx" TargetMode="External"/><Relationship Id="rId1" Type="http://schemas.openxmlformats.org/officeDocument/2006/relationships/externalLinkPath" Target="/Admin/Financial%20Five%20Team/Final%20External%20Travel%20Vouchers%20for%20Input%20Folder/Lookup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</sheetNames>
    <sheetDataSet>
      <sheetData sheetId="0">
        <row r="1">
          <cell r="A1" t="str">
            <v>TA Number</v>
          </cell>
          <cell r="B1" t="str">
            <v>GPV Title</v>
          </cell>
          <cell r="C1" t="str">
            <v>GPV Description/Purpose</v>
          </cell>
          <cell r="D1" t="str">
            <v>City</v>
          </cell>
          <cell r="E1" t="str">
            <v>State</v>
          </cell>
          <cell r="F1" t="str">
            <v>Program Dates</v>
          </cell>
          <cell r="G1" t="str">
            <v>FY</v>
          </cell>
          <cell r="H1" t="str">
            <v>FUND</v>
          </cell>
          <cell r="I1" t="str">
            <v>BUD ORG</v>
          </cell>
          <cell r="J1" t="str">
            <v>COST ORG</v>
          </cell>
          <cell r="K1" t="str">
            <v>UD5 CODE</v>
          </cell>
          <cell r="L1" t="str">
            <v>BOC</v>
          </cell>
          <cell r="M1" t="str">
            <v>CIN</v>
          </cell>
          <cell r="N1" t="str">
            <v>Voucher Reviewer</v>
          </cell>
        </row>
        <row r="2">
          <cell r="A2" t="str">
            <v>DSO24-000001</v>
          </cell>
          <cell r="B2" t="str">
            <v>_2024 PADR_ODS-C4</v>
          </cell>
          <cell r="C2" t="str">
            <v>2024 CJA Panel Representatives Conference</v>
          </cell>
          <cell r="D2" t="str">
            <v>Baltimore</v>
          </cell>
          <cell r="E2" t="str">
            <v>MD</v>
          </cell>
          <cell r="F2" t="str">
            <v>February 9-10, 2024</v>
          </cell>
          <cell r="G2">
            <v>2024</v>
          </cell>
          <cell r="H2" t="str">
            <v>092300</v>
          </cell>
          <cell r="I2" t="str">
            <v>CJAADMN</v>
          </cell>
          <cell r="J2" t="str">
            <v>OXAODSX</v>
          </cell>
          <cell r="K2" t="str">
            <v>ODS-C4</v>
          </cell>
          <cell r="L2">
            <v>2150</v>
          </cell>
          <cell r="M2" t="str">
            <v>CONF240010</v>
          </cell>
          <cell r="N2" t="str">
            <v>/S/ Robbi Garcia</v>
          </cell>
        </row>
        <row r="3">
          <cell r="A3" t="str">
            <v>TD24-000003</v>
          </cell>
          <cell r="B3" t="str">
            <v>_2024 TSWBail_ODS-T9B</v>
          </cell>
          <cell r="C3" t="str">
            <v>To serve as faculty at the Trial Skills Workshop: Bail Boot
Camp.</v>
          </cell>
          <cell r="D3" t="str">
            <v>New Orleans</v>
          </cell>
          <cell r="E3" t="str">
            <v>LA</v>
          </cell>
          <cell r="F3" t="str">
            <v>January 24-27, 2024</v>
          </cell>
          <cell r="G3">
            <v>2024</v>
          </cell>
          <cell r="H3" t="str">
            <v>092300</v>
          </cell>
          <cell r="I3" t="str">
            <v>CJAADMN</v>
          </cell>
          <cell r="J3" t="str">
            <v>OXAODSX</v>
          </cell>
          <cell r="K3" t="str">
            <v>ODS-T9B</v>
          </cell>
          <cell r="L3">
            <v>2150</v>
          </cell>
          <cell r="M3" t="str">
            <v>CONF240016</v>
          </cell>
          <cell r="N3" t="str">
            <v>Victor Mena Zambrano</v>
          </cell>
        </row>
        <row r="4">
          <cell r="A4" t="str">
            <v>TD24-000005</v>
          </cell>
          <cell r="B4" t="str">
            <v>_2024 Mitigation_ODS-D13</v>
          </cell>
          <cell r="C4" t="str">
            <v>Faculty at the Mitigation Conference</v>
          </cell>
          <cell r="D4" t="str">
            <v>Philadelphia</v>
          </cell>
          <cell r="E4" t="str">
            <v>PA</v>
          </cell>
          <cell r="F4" t="str">
            <v>February 22-25, 2024</v>
          </cell>
          <cell r="G4">
            <v>2024</v>
          </cell>
          <cell r="H4" t="str">
            <v>092300</v>
          </cell>
          <cell r="I4" t="str">
            <v>CJAADMN</v>
          </cell>
          <cell r="J4" t="str">
            <v>OXAODSX</v>
          </cell>
          <cell r="K4" t="str">
            <v>ODS-D13</v>
          </cell>
          <cell r="L4">
            <v>2150</v>
          </cell>
          <cell r="M4" t="str">
            <v>CONF240023</v>
          </cell>
          <cell r="N4" t="str">
            <v>Victor Mena Zambrano</v>
          </cell>
        </row>
        <row r="5">
          <cell r="A5" t="str">
            <v>TD24-000007</v>
          </cell>
          <cell r="B5" t="str">
            <v>_2024 TECM_ODS-T10A</v>
          </cell>
          <cell r="C5" t="str">
            <v>To serve as faculty at the Techniques in Electronic Case Management Workshop I (TECM I)</v>
          </cell>
          <cell r="D5" t="str">
            <v>Seattle</v>
          </cell>
          <cell r="E5" t="str">
            <v>WA</v>
          </cell>
          <cell r="F5" t="str">
            <v>April 11 - 13, 2024</v>
          </cell>
          <cell r="G5">
            <v>2024</v>
          </cell>
          <cell r="H5" t="str">
            <v>092300</v>
          </cell>
          <cell r="I5" t="str">
            <v>CJAADMN</v>
          </cell>
          <cell r="J5" t="str">
            <v>OXAODSX</v>
          </cell>
          <cell r="K5" t="str">
            <v>ODS-T10A</v>
          </cell>
          <cell r="L5">
            <v>2150</v>
          </cell>
          <cell r="M5" t="str">
            <v>CONF240026</v>
          </cell>
          <cell r="N5" t="str">
            <v xml:space="preserve">/S/ Robbi Garcia </v>
          </cell>
        </row>
        <row r="6">
          <cell r="A6" t="str">
            <v>TD23-000068</v>
          </cell>
          <cell r="B6" t="str">
            <v>_2023 RACE_ODS-T13</v>
          </cell>
          <cell r="C6" t="str">
            <v>To serve as faculty for Race Conference</v>
          </cell>
          <cell r="D6" t="str">
            <v xml:space="preserve">Dallas </v>
          </cell>
          <cell r="E6" t="str">
            <v>TX</v>
          </cell>
          <cell r="F6" t="str">
            <v>July 13 - 15, 2023</v>
          </cell>
          <cell r="G6">
            <v>2023</v>
          </cell>
          <cell r="H6" t="str">
            <v>092300</v>
          </cell>
          <cell r="I6" t="str">
            <v>CJAADMN</v>
          </cell>
          <cell r="J6" t="str">
            <v>OXAODSX</v>
          </cell>
          <cell r="K6" t="str">
            <v>ODS-T13</v>
          </cell>
          <cell r="L6">
            <v>2150</v>
          </cell>
          <cell r="M6" t="str">
            <v>CONF230024</v>
          </cell>
          <cell r="N6" t="str">
            <v xml:space="preserve">/S/ Robbi Garcia </v>
          </cell>
        </row>
        <row r="7">
          <cell r="A7" t="str">
            <v>TD24-000017</v>
          </cell>
          <cell r="B7" t="str">
            <v>_2024 Fed Capital Habeas_ODS-D14</v>
          </cell>
          <cell r="C7" t="str">
            <v>To serve as faculty at the Section 2255 Federal Captial Habeas Project Annual Conference</v>
          </cell>
          <cell r="D7" t="str">
            <v>Los Angeles</v>
          </cell>
          <cell r="E7" t="str">
            <v>CA</v>
          </cell>
          <cell r="F7" t="str">
            <v>May 14 - 16, 2024</v>
          </cell>
          <cell r="G7">
            <v>2024</v>
          </cell>
          <cell r="H7" t="str">
            <v>092300</v>
          </cell>
          <cell r="I7" t="str">
            <v>CJAADMN</v>
          </cell>
          <cell r="J7" t="str">
            <v>OXAODSX</v>
          </cell>
          <cell r="K7" t="str">
            <v>ODS-D14</v>
          </cell>
          <cell r="L7">
            <v>2150</v>
          </cell>
          <cell r="M7" t="str">
            <v>CONF240035</v>
          </cell>
          <cell r="N7" t="str">
            <v xml:space="preserve">/S/ Robbi Garcia </v>
          </cell>
        </row>
        <row r="8">
          <cell r="A8" t="str">
            <v>TD24-000009</v>
          </cell>
          <cell r="B8" t="str">
            <v>_2024 FDIPS_ODS-C6</v>
          </cell>
          <cell r="C8" t="str">
            <v>Faculty at the FY2024 Federal Defender Investigator &amp; Paralegal Seminar (FDIPS)</v>
          </cell>
          <cell r="D8" t="str">
            <v xml:space="preserve">Portland </v>
          </cell>
          <cell r="E8" t="str">
            <v>OR</v>
          </cell>
          <cell r="F8" t="str">
            <v>May 14 - 16, 2024</v>
          </cell>
          <cell r="G8">
            <v>2024</v>
          </cell>
          <cell r="H8" t="str">
            <v>092300</v>
          </cell>
          <cell r="I8" t="str">
            <v>CJAADMN</v>
          </cell>
          <cell r="J8" t="str">
            <v>OXAODSX</v>
          </cell>
          <cell r="K8" t="str">
            <v>ODS-C6</v>
          </cell>
          <cell r="L8">
            <v>2150</v>
          </cell>
          <cell r="M8" t="str">
            <v>CONF240005</v>
          </cell>
          <cell r="N8" t="str">
            <v xml:space="preserve">/S/ Robbi Garcia </v>
          </cell>
        </row>
        <row r="9">
          <cell r="A9" t="str">
            <v>TD24-000015</v>
          </cell>
          <cell r="B9" t="str">
            <v>_2024 Winning Strategies_ODS-P4C</v>
          </cell>
          <cell r="C9" t="str">
            <v>To serve as faculty at the Fundamentals of Federal Criminal Defense Seminar and Winning Strategies Seminar</v>
          </cell>
          <cell r="D9" t="str">
            <v>Los Angeles</v>
          </cell>
          <cell r="E9" t="str">
            <v>CA</v>
          </cell>
          <cell r="F9" t="str">
            <v>June 6 - 8, 2024</v>
          </cell>
          <cell r="G9">
            <v>2024</v>
          </cell>
          <cell r="H9" t="str">
            <v>092300</v>
          </cell>
          <cell r="I9" t="str">
            <v>CJAADMN</v>
          </cell>
          <cell r="J9" t="str">
            <v>OXAODSX</v>
          </cell>
          <cell r="K9" t="str">
            <v>ODS-P4C</v>
          </cell>
          <cell r="L9">
            <v>2150</v>
          </cell>
          <cell r="M9" t="str">
            <v>CONF240025</v>
          </cell>
          <cell r="N9" t="str">
            <v xml:space="preserve">/S/ Robbi Garcia </v>
          </cell>
        </row>
        <row r="10">
          <cell r="A10" t="str">
            <v>TD24-000023</v>
          </cell>
          <cell r="B10" t="str">
            <v>_Capital Mitigation Skills_ODS-D7</v>
          </cell>
          <cell r="C10" t="str">
            <v>Faculty for the Capital Mitigation Skills Workshop</v>
          </cell>
          <cell r="D10" t="str">
            <v>Austin</v>
          </cell>
          <cell r="E10" t="str">
            <v>TX</v>
          </cell>
          <cell r="F10" t="str">
            <v>June 20 - 23, 2024</v>
          </cell>
          <cell r="G10">
            <v>2024</v>
          </cell>
          <cell r="H10" t="str">
            <v>092300</v>
          </cell>
          <cell r="I10" t="str">
            <v>CJAADMN</v>
          </cell>
          <cell r="J10" t="str">
            <v>OXAODSX</v>
          </cell>
          <cell r="K10" t="str">
            <v>ODS-D7</v>
          </cell>
          <cell r="L10">
            <v>2150</v>
          </cell>
          <cell r="N10" t="str">
            <v xml:space="preserve">/S/ Robbi Garcia </v>
          </cell>
        </row>
        <row r="11">
          <cell r="A11" t="str">
            <v>TD24-000027</v>
          </cell>
          <cell r="B11" t="str">
            <v>_2024 AdO Conference_ODS-C8</v>
          </cell>
          <cell r="C11" t="str">
            <v>To serve as faculty at the FY 24 Administrative Officer Conference</v>
          </cell>
          <cell r="D11" t="str">
            <v>Charlotte</v>
          </cell>
          <cell r="E11" t="str">
            <v>NC</v>
          </cell>
          <cell r="F11" t="str">
            <v>July 17 - 18, 2024</v>
          </cell>
          <cell r="G11">
            <v>2024</v>
          </cell>
          <cell r="H11" t="str">
            <v>092300</v>
          </cell>
          <cell r="I11" t="str">
            <v>CJAADMN</v>
          </cell>
          <cell r="J11" t="str">
            <v>OXAODSX</v>
          </cell>
          <cell r="K11" t="str">
            <v>ODS-C8</v>
          </cell>
          <cell r="L11">
            <v>2150</v>
          </cell>
          <cell r="M11" t="str">
            <v>CONF240012</v>
          </cell>
          <cell r="N11" t="str">
            <v xml:space="preserve">/S/ Robbi Garcia </v>
          </cell>
        </row>
        <row r="12">
          <cell r="A12" t="str">
            <v>TD24-000029</v>
          </cell>
          <cell r="B12" t="str">
            <v>_2024 Law &amp; Tech:ECP_ODS-P2B</v>
          </cell>
          <cell r="C12" t="str">
            <v>To serve as faculty at the Law and Technology Series: Electronic Courtroom Presentation Workshop (ECP)</v>
          </cell>
          <cell r="D12" t="str">
            <v>Atlanta</v>
          </cell>
          <cell r="E12" t="str">
            <v>GA</v>
          </cell>
          <cell r="F12" t="str">
            <v>July 18 - 20, 2024</v>
          </cell>
          <cell r="G12">
            <v>2024</v>
          </cell>
          <cell r="H12" t="str">
            <v>092300</v>
          </cell>
          <cell r="I12" t="str">
            <v>CJAADMN</v>
          </cell>
          <cell r="J12" t="str">
            <v>OXAODSX</v>
          </cell>
          <cell r="K12" t="str">
            <v>ODS-P2B</v>
          </cell>
          <cell r="L12">
            <v>2150</v>
          </cell>
          <cell r="M12" t="str">
            <v>CONF240042</v>
          </cell>
          <cell r="N12" t="str">
            <v xml:space="preserve">/S/ Robbi Garcia </v>
          </cell>
        </row>
        <row r="13">
          <cell r="A13" t="str">
            <v>TD24-000025</v>
          </cell>
          <cell r="B13" t="str">
            <v>_2024 Non-Cap Sentencing_ODS-T2</v>
          </cell>
          <cell r="C13" t="str">
            <v>To serve as faculty at the Non-Capital Sentecing Mitigation Skills Workshop</v>
          </cell>
          <cell r="D13" t="str">
            <v>New York</v>
          </cell>
          <cell r="E13" t="str">
            <v>NY</v>
          </cell>
          <cell r="F13" t="str">
            <v>July 18 - 20, 2024</v>
          </cell>
          <cell r="G13">
            <v>2024</v>
          </cell>
          <cell r="H13" t="str">
            <v>092300</v>
          </cell>
          <cell r="I13" t="str">
            <v>CJAADMN</v>
          </cell>
          <cell r="J13" t="str">
            <v>OXAODSX</v>
          </cell>
          <cell r="K13" t="str">
            <v>ODS-T2</v>
          </cell>
          <cell r="L13">
            <v>2150</v>
          </cell>
          <cell r="M13" t="str">
            <v>CONF240037</v>
          </cell>
          <cell r="N13" t="str">
            <v xml:space="preserve">/S/ Robbi Garcia </v>
          </cell>
        </row>
        <row r="14">
          <cell r="A14" t="str">
            <v>TD24-000032</v>
          </cell>
          <cell r="B14" t="str">
            <v>_Federal CJA TSA_ODS-T9</v>
          </cell>
          <cell r="C14" t="str">
            <v>To serve as faculty at the Federal CJA Trial Skills Academy (TSA)</v>
          </cell>
          <cell r="D14" t="str">
            <v>Milwaukee</v>
          </cell>
          <cell r="E14" t="str">
            <v>WI</v>
          </cell>
          <cell r="F14" t="str">
            <v>August 4 - 9, 2024</v>
          </cell>
          <cell r="G14">
            <v>2024</v>
          </cell>
          <cell r="H14" t="str">
            <v>092300</v>
          </cell>
          <cell r="I14" t="str">
            <v>CJAADMN</v>
          </cell>
          <cell r="J14" t="str">
            <v>OXAODSX</v>
          </cell>
          <cell r="K14" t="str">
            <v>ODS-T9</v>
          </cell>
          <cell r="L14">
            <v>2150</v>
          </cell>
          <cell r="M14" t="str">
            <v>CONF240011</v>
          </cell>
          <cell r="N14" t="str">
            <v xml:space="preserve">/S/ Robbi Garcia </v>
          </cell>
        </row>
        <row r="15">
          <cell r="A15" t="str">
            <v>TD24-000035</v>
          </cell>
          <cell r="B15" t="str">
            <v>_NHS_ODS-D4</v>
          </cell>
          <cell r="C15" t="str">
            <v>To serve as faculty for NHS</v>
          </cell>
          <cell r="D15" t="str">
            <v>Louisville</v>
          </cell>
          <cell r="E15" t="str">
            <v>KY</v>
          </cell>
          <cell r="F15" t="str">
            <v>August 8 - 11, 2024</v>
          </cell>
          <cell r="G15">
            <v>2024</v>
          </cell>
          <cell r="H15" t="str">
            <v>092300</v>
          </cell>
          <cell r="I15" t="str">
            <v>CJAADMN</v>
          </cell>
          <cell r="J15" t="str">
            <v>OXAODSX</v>
          </cell>
          <cell r="K15" t="str">
            <v>ODS-D4</v>
          </cell>
          <cell r="L15">
            <v>2150</v>
          </cell>
          <cell r="M15" t="str">
            <v>CONF240024</v>
          </cell>
          <cell r="N15" t="str">
            <v xml:space="preserve">/S/ Robbi Garcia </v>
          </cell>
        </row>
        <row r="16">
          <cell r="A16" t="str">
            <v>TD24-000042</v>
          </cell>
          <cell r="B16" t="str">
            <v>_CJA 60th Anniversary_ODS-N1B</v>
          </cell>
          <cell r="C16" t="str">
            <v>To speak at 60th Anniversay celebration of the CJA activities</v>
          </cell>
          <cell r="D16" t="str">
            <v>Washington</v>
          </cell>
          <cell r="E16" t="str">
            <v>DC</v>
          </cell>
          <cell r="F16" t="str">
            <v>August 18 - 20, 2024.</v>
          </cell>
          <cell r="G16">
            <v>2024</v>
          </cell>
          <cell r="H16" t="str">
            <v>092300</v>
          </cell>
          <cell r="I16" t="str">
            <v>CJAADMN</v>
          </cell>
          <cell r="J16" t="str">
            <v>OXAODSX</v>
          </cell>
          <cell r="K16" t="str">
            <v>ODS-N1B</v>
          </cell>
          <cell r="L16">
            <v>2150</v>
          </cell>
          <cell r="N16" t="str">
            <v xml:space="preserve">/S/ Robbi Garcia </v>
          </cell>
        </row>
        <row r="17">
          <cell r="A17" t="str">
            <v>TD24-000040</v>
          </cell>
          <cell r="B17" t="str">
            <v>_2024 RACE_ODS-T13</v>
          </cell>
          <cell r="C17" t="str">
            <v>To serve as faculty at the RACE in Federal Criminal Court Conf</v>
          </cell>
          <cell r="D17" t="str">
            <v>Atlanta</v>
          </cell>
          <cell r="E17" t="str">
            <v>GA</v>
          </cell>
          <cell r="F17" t="str">
            <v>September 5 - 7 2024</v>
          </cell>
          <cell r="G17">
            <v>2024</v>
          </cell>
          <cell r="H17" t="str">
            <v>092300</v>
          </cell>
          <cell r="I17" t="str">
            <v>CJAADMN</v>
          </cell>
          <cell r="J17" t="str">
            <v>OXAODSX</v>
          </cell>
          <cell r="K17" t="str">
            <v>ODS-T13</v>
          </cell>
          <cell r="L17">
            <v>2150</v>
          </cell>
          <cell r="M17" t="str">
            <v>CONF240036</v>
          </cell>
          <cell r="N17" t="str">
            <v xml:space="preserve">/S/ Robbi Garcia </v>
          </cell>
        </row>
        <row r="18">
          <cell r="A18" t="str">
            <v>TD24-000038</v>
          </cell>
          <cell r="B18" t="str">
            <v>_2024 Persuasion Institute_ODS-D8</v>
          </cell>
          <cell r="C18" t="str">
            <v>To serve as faculty for the Persuasion Institute</v>
          </cell>
          <cell r="D18" t="str">
            <v>Ithaca</v>
          </cell>
          <cell r="E18" t="str">
            <v>NY</v>
          </cell>
          <cell r="F18" t="str">
            <v>September 6 - 8, 2024</v>
          </cell>
          <cell r="G18">
            <v>2024</v>
          </cell>
          <cell r="H18" t="str">
            <v>092300</v>
          </cell>
          <cell r="I18" t="str">
            <v>CJAADMN</v>
          </cell>
          <cell r="J18" t="str">
            <v>OXAODSX</v>
          </cell>
          <cell r="K18" t="str">
            <v>ODS-D8</v>
          </cell>
          <cell r="L18">
            <v>2150</v>
          </cell>
          <cell r="N18" t="str">
            <v xml:space="preserve">/S/ Robbi Garcia </v>
          </cell>
        </row>
        <row r="20">
          <cell r="A20" t="str">
            <v>TD25-000002</v>
          </cell>
          <cell r="B20" t="str">
            <v>_2024 Death Penalty SS_ODS-D2</v>
          </cell>
          <cell r="C20" t="str">
            <v>To serve as faculty for the Federal Death Penalty Strategy Session/DVO Training</v>
          </cell>
          <cell r="D20" t="str">
            <v>New Orleans</v>
          </cell>
          <cell r="E20" t="str">
            <v>LA</v>
          </cell>
          <cell r="F20" t="str">
            <v>November 7 - 12, 2024</v>
          </cell>
          <cell r="G20">
            <v>2025</v>
          </cell>
          <cell r="H20" t="str">
            <v>092300</v>
          </cell>
          <cell r="I20" t="str">
            <v>CJAADMN</v>
          </cell>
          <cell r="J20" t="str">
            <v>OXAODSX</v>
          </cell>
          <cell r="K20" t="str">
            <v>ODS-D2</v>
          </cell>
          <cell r="L20">
            <v>2150</v>
          </cell>
          <cell r="M20" t="str">
            <v>CONF250010</v>
          </cell>
          <cell r="N20" t="str">
            <v>/S/ Robbi Garcia</v>
          </cell>
        </row>
        <row r="21">
          <cell r="A21" t="str">
            <v>TD25-000009</v>
          </cell>
          <cell r="B21" t="str">
            <v>_2024 Andrea Taylor SAW_ODS-P3</v>
          </cell>
          <cell r="C21" t="str">
            <v>To serve as faculty at the Andrea Taylor Sentencing  Advocacy Workshop</v>
          </cell>
          <cell r="D21" t="str">
            <v>Atlanta</v>
          </cell>
          <cell r="E21" t="str">
            <v>GA</v>
          </cell>
          <cell r="F21" t="str">
            <v>December 5 - 7, 2024</v>
          </cell>
          <cell r="G21">
            <v>2025</v>
          </cell>
          <cell r="H21" t="str">
            <v>092300</v>
          </cell>
          <cell r="I21" t="str">
            <v>CJAADMN</v>
          </cell>
          <cell r="J21" t="str">
            <v>OXAODSX</v>
          </cell>
          <cell r="K21" t="str">
            <v>ODS-P3</v>
          </cell>
          <cell r="L21">
            <v>2150</v>
          </cell>
          <cell r="M21" t="str">
            <v>CONF250027</v>
          </cell>
          <cell r="N21" t="str">
            <v>/S/ Robbi Garcia</v>
          </cell>
        </row>
        <row r="28">
          <cell r="N28" t="str">
            <v>tt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O_Travel@ao.uscourts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view="pageBreakPreview" zoomScale="120" zoomScaleNormal="120" zoomScaleSheetLayoutView="120" workbookViewId="0">
      <selection sqref="A1:N1"/>
    </sheetView>
  </sheetViews>
  <sheetFormatPr defaultColWidth="8.83203125" defaultRowHeight="12.75" x14ac:dyDescent="0.2"/>
  <cols>
    <col min="1" max="1" width="7.1640625" style="1" customWidth="1"/>
    <col min="2" max="2" width="6.83203125" style="1" customWidth="1"/>
    <col min="3" max="3" width="10.83203125" style="1" customWidth="1"/>
    <col min="4" max="4" width="22.6640625" style="1" customWidth="1"/>
    <col min="5" max="5" width="17.33203125" style="1" customWidth="1"/>
    <col min="6" max="6" width="8.83203125" style="1" customWidth="1"/>
    <col min="7" max="7" width="14.83203125" style="1" customWidth="1"/>
    <col min="8" max="8" width="17.1640625" style="1" customWidth="1"/>
    <col min="9" max="9" width="18.83203125" style="1" customWidth="1"/>
    <col min="10" max="10" width="25.1640625" style="1" customWidth="1"/>
    <col min="11" max="11" width="12.83203125" style="1" customWidth="1"/>
    <col min="12" max="12" width="19.5" style="1" customWidth="1"/>
    <col min="13" max="13" width="23.33203125" style="1" customWidth="1"/>
    <col min="14" max="14" width="35.1640625" style="1" customWidth="1"/>
    <col min="15" max="16384" width="8.83203125" style="1"/>
  </cols>
  <sheetData>
    <row r="1" spans="1:14" ht="29.45" customHeight="1" thickBot="1" x14ac:dyDescent="0.25">
      <c r="A1" s="84" t="s">
        <v>54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27" customHeight="1" thickBot="1" x14ac:dyDescent="0.25">
      <c r="A2" s="62" t="s">
        <v>0</v>
      </c>
      <c r="B2" s="63"/>
      <c r="C2" s="63"/>
      <c r="D2" s="64"/>
      <c r="E2" s="62" t="s">
        <v>1</v>
      </c>
      <c r="F2" s="63"/>
      <c r="G2" s="63"/>
      <c r="H2" s="64"/>
      <c r="I2" s="22" t="s">
        <v>2</v>
      </c>
      <c r="J2" s="70" t="s">
        <v>3</v>
      </c>
      <c r="K2" s="71"/>
      <c r="L2" s="71"/>
      <c r="M2" s="71"/>
      <c r="N2" s="72"/>
    </row>
    <row r="3" spans="1:14" ht="49.15" customHeight="1" thickBot="1" x14ac:dyDescent="0.25">
      <c r="A3" s="121"/>
      <c r="B3" s="122"/>
      <c r="C3" s="122"/>
      <c r="D3" s="123"/>
      <c r="E3" s="124"/>
      <c r="F3" s="122"/>
      <c r="G3" s="122"/>
      <c r="H3" s="123"/>
      <c r="I3" s="11"/>
      <c r="J3" s="76"/>
      <c r="K3" s="77"/>
      <c r="L3" s="77"/>
      <c r="M3" s="77"/>
      <c r="N3" s="78"/>
    </row>
    <row r="4" spans="1:14" ht="37.15" customHeight="1" thickBot="1" x14ac:dyDescent="0.25">
      <c r="A4" s="106" t="s">
        <v>4</v>
      </c>
      <c r="B4" s="107"/>
      <c r="C4" s="107"/>
      <c r="D4" s="107"/>
      <c r="E4" s="107"/>
      <c r="F4" s="107"/>
      <c r="G4" s="107"/>
      <c r="H4" s="73" t="s">
        <v>5</v>
      </c>
      <c r="I4" s="74"/>
      <c r="J4" s="74"/>
      <c r="K4" s="74"/>
      <c r="L4" s="74"/>
      <c r="M4" s="74"/>
      <c r="N4" s="75"/>
    </row>
    <row r="5" spans="1:14" ht="41.45" customHeight="1" thickBot="1" x14ac:dyDescent="0.25">
      <c r="A5" s="79"/>
      <c r="B5" s="80"/>
      <c r="C5" s="80"/>
      <c r="D5" s="81"/>
      <c r="E5" s="133"/>
      <c r="F5" s="80"/>
      <c r="G5" s="81"/>
      <c r="H5" s="133"/>
      <c r="I5" s="80"/>
      <c r="J5" s="80"/>
      <c r="K5" s="80"/>
      <c r="L5" s="80"/>
      <c r="M5" s="80"/>
      <c r="N5" s="81"/>
    </row>
    <row r="6" spans="1:14" ht="86.65" customHeight="1" thickBot="1" x14ac:dyDescent="0.25">
      <c r="A6" s="103" t="s">
        <v>6</v>
      </c>
      <c r="B6" s="104"/>
      <c r="C6" s="104"/>
      <c r="D6" s="104"/>
      <c r="E6" s="105"/>
      <c r="F6" s="103" t="s">
        <v>7</v>
      </c>
      <c r="G6" s="104"/>
      <c r="H6" s="74"/>
      <c r="I6" s="15"/>
      <c r="J6" s="134" t="s">
        <v>8</v>
      </c>
      <c r="K6" s="104"/>
      <c r="L6" s="30">
        <f>IF(A5&lt;DATEVALUE("1/1/2025"),0.67,0.7)</f>
        <v>0.67</v>
      </c>
      <c r="M6" s="28"/>
      <c r="N6" s="20">
        <f>M6*L6</f>
        <v>0</v>
      </c>
    </row>
    <row r="7" spans="1:14" ht="22.9" customHeight="1" x14ac:dyDescent="0.2">
      <c r="A7" s="125" t="s">
        <v>9</v>
      </c>
      <c r="B7" s="126"/>
      <c r="C7" s="125" t="s">
        <v>10</v>
      </c>
      <c r="D7" s="129"/>
      <c r="E7" s="129"/>
      <c r="F7" s="129"/>
      <c r="G7" s="129"/>
      <c r="H7" s="115" t="s">
        <v>11</v>
      </c>
      <c r="I7" s="117"/>
      <c r="J7" s="131" t="s">
        <v>12</v>
      </c>
      <c r="K7" s="132"/>
      <c r="L7" s="115" t="s">
        <v>13</v>
      </c>
      <c r="M7" s="116"/>
      <c r="N7" s="117"/>
    </row>
    <row r="8" spans="1:14" ht="75" customHeight="1" thickBot="1" x14ac:dyDescent="0.25">
      <c r="A8" s="127"/>
      <c r="B8" s="128"/>
      <c r="C8" s="127"/>
      <c r="D8" s="130"/>
      <c r="E8" s="130"/>
      <c r="F8" s="130"/>
      <c r="G8" s="130"/>
      <c r="H8" s="118"/>
      <c r="I8" s="120"/>
      <c r="J8" s="119"/>
      <c r="K8" s="120"/>
      <c r="L8" s="118"/>
      <c r="M8" s="119"/>
      <c r="N8" s="120"/>
    </row>
    <row r="9" spans="1:14" ht="31.15" customHeight="1" x14ac:dyDescent="0.25">
      <c r="A9" s="65"/>
      <c r="B9" s="66"/>
      <c r="C9" s="49"/>
      <c r="D9" s="49"/>
      <c r="E9" s="49"/>
      <c r="F9" s="49"/>
      <c r="G9" s="49"/>
      <c r="H9" s="144"/>
      <c r="I9" s="144"/>
      <c r="J9" s="51"/>
      <c r="K9" s="51"/>
      <c r="L9" s="52">
        <f t="shared" ref="L9:L20" si="0">H9+J9</f>
        <v>0</v>
      </c>
      <c r="M9" s="52"/>
      <c r="N9" s="53"/>
    </row>
    <row r="10" spans="1:14" ht="25.15" customHeight="1" x14ac:dyDescent="0.25">
      <c r="A10" s="44"/>
      <c r="B10" s="45"/>
      <c r="C10" s="49"/>
      <c r="D10" s="49"/>
      <c r="E10" s="49"/>
      <c r="F10" s="49"/>
      <c r="G10" s="49"/>
      <c r="H10" s="50"/>
      <c r="I10" s="50"/>
      <c r="J10" s="51"/>
      <c r="K10" s="51"/>
      <c r="L10" s="52">
        <f t="shared" si="0"/>
        <v>0</v>
      </c>
      <c r="M10" s="52"/>
      <c r="N10" s="53"/>
    </row>
    <row r="11" spans="1:14" ht="25.15" customHeight="1" x14ac:dyDescent="0.25">
      <c r="A11" s="44"/>
      <c r="B11" s="45"/>
      <c r="C11" s="49"/>
      <c r="D11" s="49"/>
      <c r="E11" s="49"/>
      <c r="F11" s="49"/>
      <c r="G11" s="49"/>
      <c r="H11" s="50"/>
      <c r="I11" s="50"/>
      <c r="J11" s="51"/>
      <c r="K11" s="51"/>
      <c r="L11" s="52">
        <f t="shared" si="0"/>
        <v>0</v>
      </c>
      <c r="M11" s="52"/>
      <c r="N11" s="53"/>
    </row>
    <row r="12" spans="1:14" ht="25.15" customHeight="1" x14ac:dyDescent="0.25">
      <c r="A12" s="44"/>
      <c r="B12" s="45"/>
      <c r="C12" s="49"/>
      <c r="D12" s="49"/>
      <c r="E12" s="49"/>
      <c r="F12" s="49"/>
      <c r="G12" s="49"/>
      <c r="H12" s="50"/>
      <c r="I12" s="50"/>
      <c r="J12" s="51"/>
      <c r="K12" s="51"/>
      <c r="L12" s="52">
        <f t="shared" si="0"/>
        <v>0</v>
      </c>
      <c r="M12" s="52"/>
      <c r="N12" s="53"/>
    </row>
    <row r="13" spans="1:14" ht="25.15" customHeight="1" x14ac:dyDescent="0.25">
      <c r="A13" s="44"/>
      <c r="B13" s="45"/>
      <c r="C13" s="49"/>
      <c r="D13" s="49"/>
      <c r="E13" s="49"/>
      <c r="F13" s="49"/>
      <c r="G13" s="49"/>
      <c r="H13" s="50"/>
      <c r="I13" s="50"/>
      <c r="J13" s="51"/>
      <c r="K13" s="51"/>
      <c r="L13" s="52">
        <f t="shared" si="0"/>
        <v>0</v>
      </c>
      <c r="M13" s="52"/>
      <c r="N13" s="53"/>
    </row>
    <row r="14" spans="1:14" ht="25.15" customHeight="1" x14ac:dyDescent="0.25">
      <c r="A14" s="44"/>
      <c r="B14" s="45"/>
      <c r="C14" s="49"/>
      <c r="D14" s="49"/>
      <c r="E14" s="49"/>
      <c r="F14" s="49"/>
      <c r="G14" s="49"/>
      <c r="H14" s="50"/>
      <c r="I14" s="50"/>
      <c r="J14" s="51"/>
      <c r="K14" s="51"/>
      <c r="L14" s="52">
        <f t="shared" si="0"/>
        <v>0</v>
      </c>
      <c r="M14" s="52"/>
      <c r="N14" s="53"/>
    </row>
    <row r="15" spans="1:14" ht="25.15" customHeight="1" x14ac:dyDescent="0.25">
      <c r="A15" s="44"/>
      <c r="B15" s="45"/>
      <c r="C15" s="49"/>
      <c r="D15" s="49"/>
      <c r="E15" s="49"/>
      <c r="F15" s="49"/>
      <c r="G15" s="49"/>
      <c r="H15" s="50"/>
      <c r="I15" s="50"/>
      <c r="J15" s="51"/>
      <c r="K15" s="51"/>
      <c r="L15" s="52">
        <f t="shared" si="0"/>
        <v>0</v>
      </c>
      <c r="M15" s="52"/>
      <c r="N15" s="53"/>
    </row>
    <row r="16" spans="1:14" ht="25.15" customHeight="1" x14ac:dyDescent="0.25">
      <c r="A16" s="44"/>
      <c r="B16" s="45"/>
      <c r="C16" s="49"/>
      <c r="D16" s="49"/>
      <c r="E16" s="49"/>
      <c r="F16" s="49"/>
      <c r="G16" s="49"/>
      <c r="H16" s="50"/>
      <c r="I16" s="50"/>
      <c r="J16" s="51"/>
      <c r="K16" s="51"/>
      <c r="L16" s="52">
        <f t="shared" si="0"/>
        <v>0</v>
      </c>
      <c r="M16" s="52"/>
      <c r="N16" s="53"/>
    </row>
    <row r="17" spans="1:14" ht="25.15" customHeight="1" x14ac:dyDescent="0.25">
      <c r="A17" s="44"/>
      <c r="B17" s="45"/>
      <c r="C17" s="49"/>
      <c r="D17" s="49"/>
      <c r="E17" s="49"/>
      <c r="F17" s="49"/>
      <c r="G17" s="49"/>
      <c r="H17" s="50"/>
      <c r="I17" s="50"/>
      <c r="J17" s="51"/>
      <c r="K17" s="51"/>
      <c r="L17" s="52">
        <f t="shared" si="0"/>
        <v>0</v>
      </c>
      <c r="M17" s="52"/>
      <c r="N17" s="53"/>
    </row>
    <row r="18" spans="1:14" ht="25.15" customHeight="1" x14ac:dyDescent="0.25">
      <c r="A18" s="44"/>
      <c r="B18" s="45"/>
      <c r="C18" s="49"/>
      <c r="D18" s="49"/>
      <c r="E18" s="49"/>
      <c r="F18" s="49"/>
      <c r="G18" s="49"/>
      <c r="H18" s="50"/>
      <c r="I18" s="50"/>
      <c r="J18" s="51"/>
      <c r="K18" s="51"/>
      <c r="L18" s="52">
        <f t="shared" si="0"/>
        <v>0</v>
      </c>
      <c r="M18" s="52"/>
      <c r="N18" s="53"/>
    </row>
    <row r="19" spans="1:14" ht="25.15" customHeight="1" x14ac:dyDescent="0.25">
      <c r="A19" s="44"/>
      <c r="B19" s="45"/>
      <c r="C19" s="49"/>
      <c r="D19" s="49"/>
      <c r="E19" s="49"/>
      <c r="F19" s="49"/>
      <c r="G19" s="49"/>
      <c r="H19" s="50"/>
      <c r="I19" s="50"/>
      <c r="J19" s="51"/>
      <c r="K19" s="51"/>
      <c r="L19" s="52">
        <f t="shared" ref="L19" si="1">H19+J19</f>
        <v>0</v>
      </c>
      <c r="M19" s="52"/>
      <c r="N19" s="53"/>
    </row>
    <row r="20" spans="1:14" ht="25.15" customHeight="1" thickBot="1" x14ac:dyDescent="0.3">
      <c r="A20" s="108"/>
      <c r="B20" s="109"/>
      <c r="C20" s="110"/>
      <c r="D20" s="110"/>
      <c r="E20" s="110"/>
      <c r="F20" s="110"/>
      <c r="G20" s="110"/>
      <c r="H20" s="111"/>
      <c r="I20" s="111"/>
      <c r="J20" s="112"/>
      <c r="K20" s="112"/>
      <c r="L20" s="113">
        <f t="shared" si="0"/>
        <v>0</v>
      </c>
      <c r="M20" s="113"/>
      <c r="N20" s="114"/>
    </row>
    <row r="21" spans="1:14" ht="47.45" customHeight="1" thickBot="1" x14ac:dyDescent="0.25">
      <c r="A21" s="92" t="s">
        <v>14</v>
      </c>
      <c r="B21" s="93"/>
      <c r="C21" s="93"/>
      <c r="D21" s="93"/>
      <c r="E21" s="93"/>
      <c r="F21" s="93"/>
      <c r="G21" s="94"/>
      <c r="H21" s="87">
        <f>SUM(H9:I20)</f>
        <v>0</v>
      </c>
      <c r="I21" s="88"/>
      <c r="J21" s="87">
        <f>SUM(J9:K20)</f>
        <v>0</v>
      </c>
      <c r="K21" s="88"/>
      <c r="L21" s="89">
        <f>SUM(L9:N20)</f>
        <v>0</v>
      </c>
      <c r="M21" s="90"/>
      <c r="N21" s="91"/>
    </row>
    <row r="22" spans="1:14" ht="24" customHeight="1" thickBot="1" x14ac:dyDescent="0.3">
      <c r="A22" s="3"/>
      <c r="B22" s="4"/>
      <c r="C22" s="4"/>
      <c r="D22" s="4"/>
      <c r="E22" s="4"/>
      <c r="F22" s="4"/>
      <c r="G22" s="4"/>
      <c r="H22" s="5"/>
      <c r="I22" s="6"/>
      <c r="J22" s="5"/>
      <c r="K22" s="7"/>
      <c r="L22" s="8"/>
      <c r="M22" s="9"/>
      <c r="N22" s="10"/>
    </row>
    <row r="23" spans="1:14" ht="47.45" customHeight="1" thickBot="1" x14ac:dyDescent="0.3">
      <c r="A23" s="95" t="s">
        <v>9</v>
      </c>
      <c r="B23" s="96"/>
      <c r="C23" s="70" t="s">
        <v>15</v>
      </c>
      <c r="D23" s="71"/>
      <c r="E23" s="71"/>
      <c r="F23" s="71"/>
      <c r="G23" s="71"/>
      <c r="H23" s="71"/>
      <c r="I23" s="71"/>
      <c r="J23" s="71"/>
      <c r="K23" s="72"/>
      <c r="L23" s="97" t="s">
        <v>16</v>
      </c>
      <c r="M23" s="98"/>
      <c r="N23" s="99"/>
    </row>
    <row r="24" spans="1:14" ht="22.15" customHeight="1" x14ac:dyDescent="0.25">
      <c r="A24" s="65"/>
      <c r="B24" s="6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47"/>
      <c r="N24" s="48"/>
    </row>
    <row r="25" spans="1:14" ht="24" customHeight="1" x14ac:dyDescent="0.25">
      <c r="A25" s="44"/>
      <c r="B25" s="45"/>
      <c r="C25" s="100"/>
      <c r="D25" s="101"/>
      <c r="E25" s="101"/>
      <c r="F25" s="101"/>
      <c r="G25" s="101"/>
      <c r="H25" s="101"/>
      <c r="I25" s="101"/>
      <c r="J25" s="101"/>
      <c r="K25" s="102"/>
      <c r="L25" s="47"/>
      <c r="M25" s="47"/>
      <c r="N25" s="48"/>
    </row>
    <row r="26" spans="1:14" ht="24" customHeight="1" x14ac:dyDescent="0.25">
      <c r="A26" s="44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47"/>
      <c r="N26" s="48"/>
    </row>
    <row r="27" spans="1:14" ht="24" customHeight="1" x14ac:dyDescent="0.25">
      <c r="A27" s="44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47"/>
      <c r="N27" s="48"/>
    </row>
    <row r="28" spans="1:14" ht="24" customHeight="1" x14ac:dyDescent="0.25">
      <c r="A28" s="44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47"/>
      <c r="N28" s="48"/>
    </row>
    <row r="29" spans="1:14" ht="24" customHeight="1" x14ac:dyDescent="0.25">
      <c r="A29" s="44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7"/>
      <c r="M29" s="47"/>
      <c r="N29" s="48"/>
    </row>
    <row r="30" spans="1:14" ht="24" customHeight="1" x14ac:dyDescent="0.25">
      <c r="A30" s="44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7"/>
      <c r="M30" s="47"/>
      <c r="N30" s="48"/>
    </row>
    <row r="31" spans="1:14" ht="24" customHeight="1" x14ac:dyDescent="0.25">
      <c r="A31" s="44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7"/>
      <c r="M31" s="47"/>
      <c r="N31" s="48"/>
    </row>
    <row r="32" spans="1:14" ht="24" customHeight="1" x14ac:dyDescent="0.25">
      <c r="A32" s="44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7"/>
      <c r="M32" s="47"/>
      <c r="N32" s="48"/>
    </row>
    <row r="33" spans="1:14" ht="24" customHeight="1" x14ac:dyDescent="0.25">
      <c r="A33" s="44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7"/>
      <c r="M33" s="47"/>
      <c r="N33" s="48"/>
    </row>
    <row r="34" spans="1:14" ht="24" customHeight="1" x14ac:dyDescent="0.25">
      <c r="A34" s="44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47"/>
      <c r="N34" s="48"/>
    </row>
    <row r="35" spans="1:14" ht="24" customHeight="1" x14ac:dyDescent="0.25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7"/>
      <c r="M35" s="47"/>
      <c r="N35" s="48"/>
    </row>
    <row r="36" spans="1:14" ht="24" customHeight="1" x14ac:dyDescent="0.2">
      <c r="A36" s="82"/>
      <c r="B36" s="83"/>
      <c r="C36" s="67" t="s">
        <v>17</v>
      </c>
      <c r="D36" s="67"/>
      <c r="E36" s="67"/>
      <c r="F36" s="67"/>
      <c r="G36" s="67"/>
      <c r="H36" s="67"/>
      <c r="I36" s="67"/>
      <c r="J36" s="67"/>
      <c r="K36" s="67"/>
      <c r="L36" s="68">
        <f>SUM(L24:N35)</f>
        <v>0</v>
      </c>
      <c r="M36" s="68"/>
      <c r="N36" s="69"/>
    </row>
    <row r="37" spans="1:14" ht="24" customHeight="1" thickBot="1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9"/>
      <c r="M37" s="19"/>
      <c r="N37" s="21"/>
    </row>
    <row r="38" spans="1:14" ht="24" customHeight="1" thickBot="1" x14ac:dyDescent="0.25">
      <c r="A38" s="54" t="s">
        <v>18</v>
      </c>
      <c r="B38" s="55"/>
      <c r="C38" s="55"/>
      <c r="D38" s="55"/>
      <c r="E38" s="55"/>
      <c r="F38" s="55"/>
      <c r="G38" s="55"/>
      <c r="H38" s="55"/>
      <c r="I38" s="55"/>
      <c r="J38" s="55"/>
      <c r="K38" s="56"/>
      <c r="L38" s="57">
        <f>I6+N6+L21+L36</f>
        <v>0</v>
      </c>
      <c r="M38" s="58"/>
      <c r="N38" s="59"/>
    </row>
    <row r="39" spans="1:14" ht="49.9" customHeight="1" thickBot="1" x14ac:dyDescent="0.25">
      <c r="A39" s="138" t="s">
        <v>19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40"/>
    </row>
    <row r="40" spans="1:14" ht="49.9" customHeight="1" thickBot="1" x14ac:dyDescent="0.25">
      <c r="A40" s="135" t="s">
        <v>20</v>
      </c>
      <c r="B40" s="136"/>
      <c r="C40" s="137"/>
      <c r="D40" s="41"/>
      <c r="E40" s="42"/>
      <c r="F40" s="42"/>
      <c r="G40" s="42"/>
      <c r="H40" s="42"/>
      <c r="I40" s="42"/>
      <c r="J40" s="42"/>
      <c r="K40" s="43"/>
      <c r="L40" s="31" t="s">
        <v>9</v>
      </c>
      <c r="M40" s="60"/>
      <c r="N40" s="61"/>
    </row>
    <row r="41" spans="1:14" ht="91.15" customHeight="1" thickBot="1" x14ac:dyDescent="0.25">
      <c r="A41" s="141" t="s">
        <v>21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3"/>
    </row>
    <row r="42" spans="1:14" ht="87.6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26.4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19.149999999999999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24.6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4.4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6.899999999999999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5.1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21" customHeight="1" x14ac:dyDescent="0.2"/>
    <row r="50" ht="23.45" customHeight="1" x14ac:dyDescent="0.2"/>
    <row r="51" ht="40.15" customHeight="1" x14ac:dyDescent="0.2"/>
    <row r="52" ht="37.9" customHeight="1" x14ac:dyDescent="0.2"/>
    <row r="53" ht="31.9" customHeight="1" x14ac:dyDescent="0.2"/>
    <row r="54" ht="15.6" customHeight="1" x14ac:dyDescent="0.2"/>
    <row r="55" ht="31.9" customHeight="1" x14ac:dyDescent="0.2"/>
    <row r="56" ht="34.15" customHeight="1" x14ac:dyDescent="0.2"/>
    <row r="57" ht="32.450000000000003" customHeight="1" x14ac:dyDescent="0.2"/>
    <row r="58" ht="27" customHeight="1" x14ac:dyDescent="0.2"/>
  </sheetData>
  <mergeCells count="133">
    <mergeCell ref="A40:C40"/>
    <mergeCell ref="A39:N39"/>
    <mergeCell ref="A41:N41"/>
    <mergeCell ref="A9:B9"/>
    <mergeCell ref="C9:G9"/>
    <mergeCell ref="H9:I9"/>
    <mergeCell ref="J9:K9"/>
    <mergeCell ref="L9:N9"/>
    <mergeCell ref="A10:B10"/>
    <mergeCell ref="C10:G10"/>
    <mergeCell ref="H10:I10"/>
    <mergeCell ref="J10:K10"/>
    <mergeCell ref="L10:N10"/>
    <mergeCell ref="A34:B34"/>
    <mergeCell ref="C34:K34"/>
    <mergeCell ref="L34:N34"/>
    <mergeCell ref="A12:B12"/>
    <mergeCell ref="C12:G12"/>
    <mergeCell ref="H12:I12"/>
    <mergeCell ref="J12:K12"/>
    <mergeCell ref="L12:N12"/>
    <mergeCell ref="A13:B13"/>
    <mergeCell ref="C13:G13"/>
    <mergeCell ref="L13:N13"/>
    <mergeCell ref="L7:N8"/>
    <mergeCell ref="A11:B11"/>
    <mergeCell ref="C11:G11"/>
    <mergeCell ref="H11:I11"/>
    <mergeCell ref="J11:K11"/>
    <mergeCell ref="L11:N11"/>
    <mergeCell ref="A3:D3"/>
    <mergeCell ref="E3:H3"/>
    <mergeCell ref="A7:B8"/>
    <mergeCell ref="C7:G8"/>
    <mergeCell ref="H7:I8"/>
    <mergeCell ref="J7:K8"/>
    <mergeCell ref="H5:N5"/>
    <mergeCell ref="E5:G5"/>
    <mergeCell ref="J6:K6"/>
    <mergeCell ref="L17:N17"/>
    <mergeCell ref="A14:B14"/>
    <mergeCell ref="C14:G14"/>
    <mergeCell ref="H14:I14"/>
    <mergeCell ref="J14:K14"/>
    <mergeCell ref="L14:N14"/>
    <mergeCell ref="A15:B15"/>
    <mergeCell ref="C15:G15"/>
    <mergeCell ref="H15:I15"/>
    <mergeCell ref="J15:K15"/>
    <mergeCell ref="L15:N15"/>
    <mergeCell ref="H18:I18"/>
    <mergeCell ref="J18:K18"/>
    <mergeCell ref="L18:N18"/>
    <mergeCell ref="A20:B20"/>
    <mergeCell ref="C20:G20"/>
    <mergeCell ref="H20:I20"/>
    <mergeCell ref="J20:K20"/>
    <mergeCell ref="L20:N20"/>
    <mergeCell ref="A27:B27"/>
    <mergeCell ref="C27:K27"/>
    <mergeCell ref="L27:N27"/>
    <mergeCell ref="A1:N1"/>
    <mergeCell ref="A25:B25"/>
    <mergeCell ref="A26:B26"/>
    <mergeCell ref="J21:K21"/>
    <mergeCell ref="L21:N21"/>
    <mergeCell ref="A21:G21"/>
    <mergeCell ref="H21:I21"/>
    <mergeCell ref="A23:B23"/>
    <mergeCell ref="L23:N23"/>
    <mergeCell ref="C23:K23"/>
    <mergeCell ref="C25:K25"/>
    <mergeCell ref="C26:K26"/>
    <mergeCell ref="A6:E6"/>
    <mergeCell ref="F6:H6"/>
    <mergeCell ref="A4:G4"/>
    <mergeCell ref="A16:B16"/>
    <mergeCell ref="C16:G16"/>
    <mergeCell ref="H16:I16"/>
    <mergeCell ref="J16:K16"/>
    <mergeCell ref="L16:N16"/>
    <mergeCell ref="A17:B17"/>
    <mergeCell ref="C17:G17"/>
    <mergeCell ref="H13:I13"/>
    <mergeCell ref="J13:K13"/>
    <mergeCell ref="A2:D2"/>
    <mergeCell ref="E2:H2"/>
    <mergeCell ref="A24:B24"/>
    <mergeCell ref="C24:K24"/>
    <mergeCell ref="L24:N24"/>
    <mergeCell ref="C33:K33"/>
    <mergeCell ref="C35:K35"/>
    <mergeCell ref="C36:K36"/>
    <mergeCell ref="L25:N25"/>
    <mergeCell ref="L26:N26"/>
    <mergeCell ref="L33:N33"/>
    <mergeCell ref="L35:N35"/>
    <mergeCell ref="L36:N36"/>
    <mergeCell ref="J2:N2"/>
    <mergeCell ref="H4:N4"/>
    <mergeCell ref="J3:N3"/>
    <mergeCell ref="H17:I17"/>
    <mergeCell ref="J17:K17"/>
    <mergeCell ref="A5:D5"/>
    <mergeCell ref="A33:B33"/>
    <mergeCell ref="A35:B35"/>
    <mergeCell ref="A36:B36"/>
    <mergeCell ref="A18:B18"/>
    <mergeCell ref="C18:G18"/>
    <mergeCell ref="D40:K40"/>
    <mergeCell ref="A32:B32"/>
    <mergeCell ref="C32:K32"/>
    <mergeCell ref="L32:N32"/>
    <mergeCell ref="A31:B31"/>
    <mergeCell ref="C31:K31"/>
    <mergeCell ref="L31:N31"/>
    <mergeCell ref="A19:B19"/>
    <mergeCell ref="C19:G19"/>
    <mergeCell ref="H19:I19"/>
    <mergeCell ref="J19:K19"/>
    <mergeCell ref="L19:N19"/>
    <mergeCell ref="A38:K38"/>
    <mergeCell ref="L38:N38"/>
    <mergeCell ref="M40:N40"/>
    <mergeCell ref="A28:B28"/>
    <mergeCell ref="C28:K28"/>
    <mergeCell ref="L28:N28"/>
    <mergeCell ref="A29:B29"/>
    <mergeCell ref="C29:K29"/>
    <mergeCell ref="L29:N29"/>
    <mergeCell ref="A30:B30"/>
    <mergeCell ref="C30:K30"/>
    <mergeCell ref="L30:N30"/>
  </mergeCells>
  <dataValidations count="6">
    <dataValidation type="date" allowBlank="1" showInputMessage="1" showErrorMessage="1" errorTitle="Date out of range of travel" error="Please enter a date that is within the Dates of Travel above." sqref="A9:B9 A24:B35" xr:uid="{7A12F404-C4ED-4DD4-9E2D-D3F7C1969918}">
      <formula1>$A$5</formula1>
      <formula2>$E$5</formula2>
    </dataValidation>
    <dataValidation type="date" allowBlank="1" showInputMessage="1" showErrorMessage="1" errorTitle="Within Dates of Travel" error="Please enter a date that is within the Dates of Travel above." sqref="A10:B20" xr:uid="{79125697-68B6-44CA-BAE2-99514B648602}">
      <formula1>$A$5</formula1>
      <formula2>$E$5</formula2>
    </dataValidation>
    <dataValidation type="date" operator="lessThan" allowBlank="1" showInputMessage="1" showErrorMessage="1" errorTitle="Enter a Date that is Before " error="Please enter a date that is before the End Date of travel." sqref="A5:D5" xr:uid="{D1F857FC-1FB7-4E7D-A34C-735CF24FC0B7}">
      <formula1>$E$5</formula1>
    </dataValidation>
    <dataValidation type="date" operator="greaterThan" allowBlank="1" showInputMessage="1" showErrorMessage="1" errorTitle="Date after Start of Travel" error="Please enter a date that is after the Start Date of travel. " sqref="E5:G5" xr:uid="{5E26E55C-723D-4D50-AA3F-A7D33E0CEE09}">
      <formula1>$A$5</formula1>
    </dataValidation>
    <dataValidation type="textLength" operator="lessThanOrEqual" allowBlank="1" showInputMessage="1" showErrorMessage="1" errorTitle="Text Length Limit" error="The combined limit for the first and last name is 25 characters. Please shorten the first name. " sqref="E3:H3" xr:uid="{1E59D79C-E730-4355-A92E-465C380E4AB7}">
      <formula1>25-LEN(A3)</formula1>
    </dataValidation>
    <dataValidation type="textLength" operator="lessThanOrEqual" allowBlank="1" showInputMessage="1" showErrorMessage="1" errorTitle="Text Limit" error="Text length of last name is limited to 24 characters." sqref="A3:D3" xr:uid="{86622E5F-220F-4427-BCD6-D78093E2663F}">
      <formula1>24</formula1>
    </dataValidation>
  </dataValidations>
  <hyperlinks>
    <hyperlink ref="A41:N41" r:id="rId1" display="mailto:DSO_Travel@ao.uscourts.gov" xr:uid="{DE3F7153-49B3-4F1C-B68B-08AA547C3899}"/>
  </hyperlinks>
  <pageMargins left="0.7" right="0.7" top="0.75" bottom="0.75" header="0.3" footer="0.3"/>
  <pageSetup scale="4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DA9D-226D-4821-BAE0-EBD65CC51252}">
  <dimension ref="A1:Q15"/>
  <sheetViews>
    <sheetView showGridLines="0" zoomScaleNormal="100" workbookViewId="0">
      <selection activeCell="A3" sqref="A3:H4"/>
    </sheetView>
  </sheetViews>
  <sheetFormatPr defaultRowHeight="12.75" x14ac:dyDescent="0.2"/>
  <cols>
    <col min="4" max="4" width="11.5" customWidth="1"/>
    <col min="5" max="5" width="15.1640625" customWidth="1"/>
    <col min="7" max="7" width="10.83203125" customWidth="1"/>
    <col min="8" max="8" width="10.1640625" customWidth="1"/>
    <col min="9" max="9" width="10" customWidth="1"/>
    <col min="12" max="12" width="15.6640625" customWidth="1"/>
    <col min="13" max="13" width="23.1640625" customWidth="1"/>
    <col min="14" max="14" width="17.83203125" customWidth="1"/>
    <col min="15" max="15" width="18.1640625" customWidth="1"/>
    <col min="16" max="16" width="19.83203125" customWidth="1"/>
  </cols>
  <sheetData>
    <row r="1" spans="1:17" ht="19.5" thickBot="1" x14ac:dyDescent="0.25">
      <c r="A1" s="145" t="s">
        <v>22</v>
      </c>
      <c r="B1" s="146"/>
      <c r="C1" s="146"/>
      <c r="D1" s="146"/>
      <c r="E1" s="146"/>
      <c r="F1" s="146"/>
      <c r="G1" s="146"/>
      <c r="H1" s="146"/>
      <c r="I1" s="147"/>
      <c r="J1" s="147"/>
      <c r="K1" s="147"/>
      <c r="L1" s="147"/>
      <c r="M1" s="147"/>
      <c r="N1" s="147"/>
      <c r="O1" s="147"/>
      <c r="P1" s="148"/>
    </row>
    <row r="2" spans="1:17" ht="13.9" customHeight="1" thickBot="1" x14ac:dyDescent="0.25">
      <c r="A2" s="170" t="s">
        <v>23</v>
      </c>
      <c r="B2" s="171"/>
      <c r="C2" s="171"/>
      <c r="D2" s="171"/>
      <c r="E2" s="171"/>
      <c r="F2" s="171"/>
      <c r="G2" s="171"/>
      <c r="H2" s="172"/>
      <c r="I2" s="185" t="s">
        <v>24</v>
      </c>
      <c r="J2" s="186"/>
      <c r="K2" s="186"/>
      <c r="L2" s="186"/>
      <c r="M2" s="187"/>
      <c r="N2" s="23" t="s">
        <v>25</v>
      </c>
      <c r="O2" s="196"/>
      <c r="P2" s="197"/>
    </row>
    <row r="3" spans="1:17" ht="13.15" customHeight="1" x14ac:dyDescent="0.2">
      <c r="A3" s="173" t="e">
        <f>'1012'!A3&amp;LEFT('1012'!E3,1)&amp;VLOOKUP('1012'!$H$5,'[1]2024'!$A:$N,2,FALSE)</f>
        <v>#N/A</v>
      </c>
      <c r="B3" s="174"/>
      <c r="C3" s="174"/>
      <c r="D3" s="174"/>
      <c r="E3" s="174"/>
      <c r="F3" s="174"/>
      <c r="G3" s="174"/>
      <c r="H3" s="175"/>
      <c r="I3" s="188"/>
      <c r="J3" s="189"/>
      <c r="K3" s="189"/>
      <c r="L3" s="189"/>
      <c r="M3" s="190"/>
      <c r="N3" s="24" t="s">
        <v>26</v>
      </c>
      <c r="O3" s="183"/>
      <c r="P3" s="184"/>
    </row>
    <row r="4" spans="1:17" ht="13.9" customHeight="1" thickBot="1" x14ac:dyDescent="0.25">
      <c r="A4" s="176"/>
      <c r="B4" s="177"/>
      <c r="C4" s="177"/>
      <c r="D4" s="177"/>
      <c r="E4" s="177"/>
      <c r="F4" s="177"/>
      <c r="G4" s="177"/>
      <c r="H4" s="178"/>
      <c r="I4" s="191"/>
      <c r="J4" s="192"/>
      <c r="K4" s="192"/>
      <c r="L4" s="192"/>
      <c r="M4" s="193"/>
      <c r="N4" s="24" t="s">
        <v>27</v>
      </c>
      <c r="O4" s="183"/>
      <c r="P4" s="184"/>
    </row>
    <row r="5" spans="1:17" ht="13.9" customHeight="1" thickBot="1" x14ac:dyDescent="0.25">
      <c r="A5" s="170" t="s">
        <v>28</v>
      </c>
      <c r="B5" s="171"/>
      <c r="C5" s="171"/>
      <c r="D5" s="171"/>
      <c r="E5" s="171"/>
      <c r="F5" s="171"/>
      <c r="G5" s="171"/>
      <c r="H5" s="179"/>
      <c r="I5" s="191"/>
      <c r="J5" s="192"/>
      <c r="K5" s="192"/>
      <c r="L5" s="192"/>
      <c r="M5" s="193"/>
      <c r="N5" s="25" t="s">
        <v>29</v>
      </c>
      <c r="O5" s="198"/>
      <c r="P5" s="199"/>
    </row>
    <row r="6" spans="1:17" ht="56.65" customHeight="1" thickBot="1" x14ac:dyDescent="0.25">
      <c r="A6" s="180" t="e">
        <f>VLOOKUP('1012'!$H$5,'[1]2024'!$A:$N,3,FALSE)</f>
        <v>#N/A</v>
      </c>
      <c r="B6" s="181"/>
      <c r="C6" s="181"/>
      <c r="D6" s="181"/>
      <c r="E6" s="181"/>
      <c r="F6" s="181"/>
      <c r="G6" s="181"/>
      <c r="H6" s="182"/>
      <c r="I6" s="194"/>
      <c r="J6" s="195"/>
      <c r="K6" s="195"/>
      <c r="L6" s="195"/>
      <c r="M6" s="193"/>
      <c r="N6" s="26" t="s">
        <v>30</v>
      </c>
      <c r="O6" s="200">
        <f>SUM(O2:P5)</f>
        <v>0</v>
      </c>
      <c r="P6" s="201"/>
    </row>
    <row r="7" spans="1:17" ht="45.6" customHeight="1" thickBot="1" x14ac:dyDescent="0.25">
      <c r="A7" s="135" t="s">
        <v>31</v>
      </c>
      <c r="B7" s="136"/>
      <c r="C7" s="136"/>
      <c r="D7" s="136"/>
      <c r="E7" s="136"/>
      <c r="F7" s="136"/>
      <c r="G7" s="136"/>
      <c r="H7" s="137"/>
      <c r="I7" s="202" t="s">
        <v>32</v>
      </c>
      <c r="J7" s="203"/>
      <c r="K7" s="203"/>
      <c r="L7" s="204"/>
      <c r="M7" s="208" t="s">
        <v>33</v>
      </c>
      <c r="N7" s="209"/>
      <c r="O7" s="200">
        <f>'1012'!L38+'DSO Section'!O6</f>
        <v>0</v>
      </c>
      <c r="P7" s="201"/>
    </row>
    <row r="8" spans="1:17" ht="28.9" customHeight="1" thickBot="1" x14ac:dyDescent="0.25">
      <c r="A8" s="32" t="s">
        <v>34</v>
      </c>
      <c r="B8" s="155" t="e">
        <f>VLOOKUP('1012'!$H$5,'[1]2024'!$A:$N,4,FALSE)</f>
        <v>#N/A</v>
      </c>
      <c r="C8" s="156"/>
      <c r="D8" s="157"/>
      <c r="E8" s="33" t="s">
        <v>35</v>
      </c>
      <c r="F8" s="155" t="e">
        <f>VLOOKUP('1012'!$H$5,'[1]2024'!$A:$N,5,FALSE)</f>
        <v>#N/A</v>
      </c>
      <c r="G8" s="156"/>
      <c r="H8" s="157"/>
      <c r="I8" s="205" t="e">
        <f>VLOOKUP('1012'!$H$5,'[1]2024'!$A:$N,6,FALSE)</f>
        <v>#N/A</v>
      </c>
      <c r="J8" s="206"/>
      <c r="K8" s="206"/>
      <c r="L8" s="207"/>
      <c r="M8" s="208" t="s">
        <v>36</v>
      </c>
      <c r="N8" s="209"/>
      <c r="O8" s="210">
        <f>O7</f>
        <v>0</v>
      </c>
      <c r="P8" s="211"/>
    </row>
    <row r="9" spans="1:17" ht="28.9" customHeight="1" thickBot="1" x14ac:dyDescent="0.25">
      <c r="A9" s="158" t="s">
        <v>37</v>
      </c>
      <c r="B9" s="159"/>
      <c r="C9" s="160"/>
      <c r="D9" s="12" t="s">
        <v>38</v>
      </c>
      <c r="E9" s="13" t="s">
        <v>39</v>
      </c>
      <c r="F9" s="218" t="s">
        <v>40</v>
      </c>
      <c r="G9" s="219"/>
      <c r="H9" s="218" t="s">
        <v>41</v>
      </c>
      <c r="I9" s="222"/>
      <c r="J9" s="136" t="s">
        <v>42</v>
      </c>
      <c r="K9" s="136"/>
      <c r="L9" s="35" t="s">
        <v>43</v>
      </c>
      <c r="M9" s="34" t="s">
        <v>25</v>
      </c>
      <c r="N9" s="35" t="s">
        <v>26</v>
      </c>
      <c r="O9" s="14" t="s">
        <v>27</v>
      </c>
      <c r="P9" s="14" t="s">
        <v>29</v>
      </c>
    </row>
    <row r="10" spans="1:17" ht="28.9" customHeight="1" thickBot="1" x14ac:dyDescent="0.25">
      <c r="A10" s="161"/>
      <c r="B10" s="162"/>
      <c r="C10" s="163"/>
      <c r="D10" s="36" t="e">
        <f>VLOOKUP('1012'!$H$5,'[1]2024'!$A:$N,7,FALSE)</f>
        <v>#N/A</v>
      </c>
      <c r="E10" s="36" t="e">
        <f>VLOOKUP('1012'!$H$5,'[1]2024'!$A:$N,8,FALSE)</f>
        <v>#N/A</v>
      </c>
      <c r="F10" s="220" t="e">
        <f>VLOOKUP('1012'!$H$5,'[1]2024'!$A:$N,9,FALSE)</f>
        <v>#N/A</v>
      </c>
      <c r="G10" s="221"/>
      <c r="H10" s="223" t="e">
        <f>VLOOKUP('1012'!$H$5,'[1]2024'!$A:$N,10,FALSE)</f>
        <v>#N/A</v>
      </c>
      <c r="I10" s="224"/>
      <c r="J10" s="223" t="e">
        <f>VLOOKUP('1012'!$H$5,'[1]2024'!$A:$N,11,FALSE)</f>
        <v>#N/A</v>
      </c>
      <c r="K10" s="224"/>
      <c r="L10" s="37" t="e">
        <f>VLOOKUP('1012'!$H$5,'[1]2024'!$A:$N,12,FALSE)</f>
        <v>#N/A</v>
      </c>
      <c r="M10" s="38">
        <f>'1012'!N6+O2</f>
        <v>0</v>
      </c>
      <c r="N10" s="39">
        <f>'1012'!L21+O3</f>
        <v>0</v>
      </c>
      <c r="O10" s="40">
        <f>'1012'!L36+O4</f>
        <v>0</v>
      </c>
      <c r="P10" s="40">
        <f>'1012'!I6+'DSO Section'!O5</f>
        <v>0</v>
      </c>
      <c r="Q10" s="2"/>
    </row>
    <row r="11" spans="1:17" ht="40.15" customHeight="1" thickBot="1" x14ac:dyDescent="0.25">
      <c r="A11" s="149" t="s">
        <v>44</v>
      </c>
      <c r="B11" s="150"/>
      <c r="C11" s="150"/>
      <c r="D11" s="225" t="e">
        <f>VLOOKUP('1012'!$H$5,'[1]2024'!$A:$N,13,FALSE)</f>
        <v>#N/A</v>
      </c>
      <c r="E11" s="226"/>
      <c r="F11" s="227"/>
      <c r="G11" s="228" t="s">
        <v>45</v>
      </c>
      <c r="H11" s="229"/>
      <c r="I11" s="230"/>
      <c r="J11" s="231"/>
      <c r="K11" s="232"/>
      <c r="L11" s="233"/>
      <c r="M11" s="27" t="s">
        <v>46</v>
      </c>
      <c r="N11" s="29"/>
      <c r="O11" s="27" t="s">
        <v>47</v>
      </c>
      <c r="P11" s="29"/>
    </row>
    <row r="12" spans="1:17" ht="33.6" customHeight="1" thickBot="1" x14ac:dyDescent="0.25">
      <c r="A12" s="234" t="s">
        <v>48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6"/>
    </row>
    <row r="13" spans="1:17" ht="24" customHeight="1" x14ac:dyDescent="0.2">
      <c r="A13" s="149" t="s">
        <v>49</v>
      </c>
      <c r="B13" s="150"/>
      <c r="C13" s="151"/>
      <c r="D13" s="155" t="e">
        <f>VLOOKUP('1012'!$H$5,'[1]2024'!$A:$N,14,FALSE)</f>
        <v>#N/A</v>
      </c>
      <c r="E13" s="156"/>
      <c r="F13" s="156"/>
      <c r="G13" s="156"/>
      <c r="H13" s="156"/>
      <c r="I13" s="156"/>
      <c r="J13" s="156"/>
      <c r="K13" s="156"/>
      <c r="L13" s="156"/>
      <c r="M13" s="157"/>
      <c r="N13" s="168" t="s">
        <v>50</v>
      </c>
      <c r="O13" s="164"/>
      <c r="P13" s="165"/>
    </row>
    <row r="14" spans="1:17" ht="15" customHeight="1" thickBot="1" x14ac:dyDescent="0.25">
      <c r="A14" s="152"/>
      <c r="B14" s="153"/>
      <c r="C14" s="154"/>
      <c r="D14" s="215"/>
      <c r="E14" s="216"/>
      <c r="F14" s="216"/>
      <c r="G14" s="216"/>
      <c r="H14" s="216"/>
      <c r="I14" s="216"/>
      <c r="J14" s="216"/>
      <c r="K14" s="216"/>
      <c r="L14" s="216"/>
      <c r="M14" s="217"/>
      <c r="N14" s="169"/>
      <c r="O14" s="166"/>
      <c r="P14" s="167"/>
    </row>
    <row r="15" spans="1:17" ht="58.5" customHeight="1" thickBot="1" x14ac:dyDescent="0.25">
      <c r="A15" s="135" t="s">
        <v>51</v>
      </c>
      <c r="B15" s="136"/>
      <c r="C15" s="137"/>
      <c r="D15" s="212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4"/>
    </row>
  </sheetData>
  <sheetProtection insertHyperlinks="0"/>
  <mergeCells count="39">
    <mergeCell ref="A15:C15"/>
    <mergeCell ref="D15:P15"/>
    <mergeCell ref="D13:M14"/>
    <mergeCell ref="F9:G9"/>
    <mergeCell ref="F10:G10"/>
    <mergeCell ref="H9:I9"/>
    <mergeCell ref="H10:I10"/>
    <mergeCell ref="J9:K9"/>
    <mergeCell ref="J10:K10"/>
    <mergeCell ref="A11:C11"/>
    <mergeCell ref="D11:F11"/>
    <mergeCell ref="G11:I11"/>
    <mergeCell ref="J11:L11"/>
    <mergeCell ref="A12:P12"/>
    <mergeCell ref="O3:P3"/>
    <mergeCell ref="O5:P5"/>
    <mergeCell ref="O6:P6"/>
    <mergeCell ref="I7:L7"/>
    <mergeCell ref="I8:L8"/>
    <mergeCell ref="M7:N7"/>
    <mergeCell ref="O7:P7"/>
    <mergeCell ref="M8:N8"/>
    <mergeCell ref="O8:P8"/>
    <mergeCell ref="A1:P1"/>
    <mergeCell ref="A13:C14"/>
    <mergeCell ref="B8:D8"/>
    <mergeCell ref="F8:H8"/>
    <mergeCell ref="A9:C10"/>
    <mergeCell ref="O13:P14"/>
    <mergeCell ref="N13:N14"/>
    <mergeCell ref="A2:H2"/>
    <mergeCell ref="A3:H4"/>
    <mergeCell ref="A5:H5"/>
    <mergeCell ref="A6:H6"/>
    <mergeCell ref="O4:P4"/>
    <mergeCell ref="I2:M2"/>
    <mergeCell ref="I3:M6"/>
    <mergeCell ref="O2:P2"/>
    <mergeCell ref="A7:H7"/>
  </mergeCells>
  <dataValidations count="2">
    <dataValidation type="textLength" operator="lessThan" allowBlank="1" showInputMessage="1" showErrorMessage="1" sqref="A3:H4" xr:uid="{6755A273-F2A9-4851-ABDA-CB4962F1D64A}">
      <formula1>30</formula1>
    </dataValidation>
    <dataValidation type="textLength" operator="lessThan" allowBlank="1" showInputMessage="1" showErrorMessage="1" sqref="A6:H6" xr:uid="{BC020695-1D73-4F02-A164-D4B402C6D250}">
      <formula1>255</formula1>
    </dataValidation>
  </dataValidations>
  <pageMargins left="0.7" right="0.7" top="0.75" bottom="0.75" header="0.3" footer="0.3"/>
  <pageSetup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D9E980-2CB9-4B2E-A81A-CE5FE9C7ED30}">
          <x14:formula1>
            <xm:f>Sheet1!$A$1:$A$4</xm:f>
          </x14:formula1>
          <xm:sqref>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6180-AD60-4A09-9590-F9D707ABEB62}">
  <dimension ref="A2:A4"/>
  <sheetViews>
    <sheetView workbookViewId="0">
      <selection activeCell="J13" sqref="J13"/>
    </sheetView>
  </sheetViews>
  <sheetFormatPr defaultRowHeight="12.75" x14ac:dyDescent="0.2"/>
  <sheetData>
    <row r="2" spans="1:1" x14ac:dyDescent="0.2">
      <c r="A2">
        <v>2120</v>
      </c>
    </row>
    <row r="3" spans="1:1" x14ac:dyDescent="0.2">
      <c r="A3">
        <v>2125</v>
      </c>
    </row>
    <row r="4" spans="1:1" x14ac:dyDescent="0.2">
      <c r="A4">
        <v>2150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B6D2-CF55-4DFA-9797-BC54FCF32E60}">
  <dimension ref="A1:A2"/>
  <sheetViews>
    <sheetView workbookViewId="0">
      <selection activeCell="E39" sqref="E39"/>
    </sheetView>
  </sheetViews>
  <sheetFormatPr defaultRowHeight="12.75" x14ac:dyDescent="0.2"/>
  <sheetData>
    <row r="1" spans="1:1" x14ac:dyDescent="0.2">
      <c r="A1" s="2" t="s">
        <v>52</v>
      </c>
    </row>
    <row r="2" spans="1:1" x14ac:dyDescent="0.2">
      <c r="A2" s="2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6D92-A941-4BEB-8B6C-A098F3FC9D45}">
  <dimension ref="A1"/>
  <sheetViews>
    <sheetView workbookViewId="0">
      <selection activeCell="F38" sqref="F3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1012</vt:lpstr>
      <vt:lpstr>DSO Section</vt:lpstr>
      <vt:lpstr>Sheet1</vt:lpstr>
      <vt:lpstr>Sheet4</vt:lpstr>
      <vt:lpstr>Sheet5</vt:lpstr>
      <vt:lpstr>'1012'!Print_Area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Voucher</dc:title>
  <dc:subject/>
  <dc:creator>US Courts</dc:creator>
  <cp:keywords/>
  <dc:description/>
  <cp:lastModifiedBy>Jennifer Caparas</cp:lastModifiedBy>
  <cp:revision/>
  <dcterms:created xsi:type="dcterms:W3CDTF">2023-12-04T16:25:06Z</dcterms:created>
  <dcterms:modified xsi:type="dcterms:W3CDTF">2025-01-10T20:13:31Z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2003-02-28T00:00:00Z</vt:filetime>
  </property>
  <property fmtid="{D5CDD505-2E9C-101B-9397-08002B2CF9AE}" pid="3" name="Creator">
    <vt:lpwstr>Adobe Illustrator¨ 7.0.1</vt:lpwstr>
  </property>
  <property fmtid="{D5CDD505-2E9C-101B-9397-08002B2CF9AE}" pid="4" name="LastSaved">
    <vt:filetime>2023-12-04T00:00:00Z</vt:filetime>
  </property>
  <property fmtid="{D5CDD505-2E9C-101B-9397-08002B2CF9AE}" pid="5" name="Producer">
    <vt:lpwstr>Acrobat PDF File Format dob for Macintosh</vt:lpwstr>
  </property>
</Properties>
</file>